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50" activeTab="0"/>
  </bookViews>
  <sheets>
    <sheet name="doch.i wyd." sheetId="1" r:id="rId1"/>
  </sheets>
  <definedNames>
    <definedName name="_xlnm.Print_Area" localSheetId="0">'doch.i wyd.'!$A$3:$F$263</definedName>
  </definedNames>
  <calcPr fullCalcOnLoad="1"/>
</workbook>
</file>

<file path=xl/sharedStrings.xml><?xml version="1.0" encoding="utf-8"?>
<sst xmlns="http://schemas.openxmlformats.org/spreadsheetml/2006/main" count="361" uniqueCount="218">
  <si>
    <t>Rozdz.</t>
  </si>
  <si>
    <t>TREŚĆ</t>
  </si>
  <si>
    <t>010</t>
  </si>
  <si>
    <t>ROLNICTWO I ŁOWIECTWO</t>
  </si>
  <si>
    <t>01010</t>
  </si>
  <si>
    <t>Infrastruktura wodociągowa i sanitacyjna wsi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</si>
  <si>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</si>
  <si>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</si>
  <si>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</si>
  <si>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</si>
  <si>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</si>
  <si>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</si>
  <si>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</si>
  <si>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</si>
  <si>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</si>
  <si>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</si>
  <si>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750</t>
  </si>
  <si>
    <t>ADMINISTRACJA  PUBLICZNA</t>
  </si>
  <si>
    <t>75011</t>
  </si>
  <si>
    <t>Urzędy wojewódzkie</t>
  </si>
  <si>
    <t>75095</t>
  </si>
  <si>
    <t>751</t>
  </si>
  <si>
    <t>URZĘDY NACZELNYCH ORGANÓW WŁADZY PAŃSTWOWEJ, KONTROLI I OCHRONY PRAWA</t>
  </si>
  <si>
    <t>75101</t>
  </si>
  <si>
    <t>Urzędy naczelnych organów władzy państwowej, kontroli i ochrony prawa</t>
  </si>
  <si>
    <t>754</t>
  </si>
  <si>
    <t>BEZPIECZEŃSTWO PUBLICZNE I OCHRONA PRZECIWPOŻAROWA</t>
  </si>
  <si>
    <t>756</t>
  </si>
  <si>
    <t>DOCHODY OD OSÓB PRAWNYCH, OD OSÓB FIZYCZNYCH I OD INNYCH JEDNOSTEK NIE POSIAD.OSOBOW.PRAWNEJ</t>
  </si>
  <si>
    <t>75601</t>
  </si>
  <si>
    <t>Wpływy z podatku dochodowego od osób fizycznych</t>
  </si>
  <si>
    <t>75615</t>
  </si>
  <si>
    <t>Wpływy z podatku rolnego, podatku leśnego, podatków od czynności cywilnoprawnych oraz podatków i opłat lokalnych od osób prawnych i innych jednostek organizacyjnych</t>
  </si>
  <si>
    <t>75616</t>
  </si>
  <si>
    <t>Wpływy z podatku rolnego, podatku leśnego, podatków od czynności cywilnoprawnych, pod.od spadków i darowizn oraz podatków i opłat lokalnych od osób fizycznych</t>
  </si>
  <si>
    <t>75618</t>
  </si>
  <si>
    <t>Wpływy z innych opłat stanowiących dochody jedn. sam. teryt. na podst. ustaw</t>
  </si>
  <si>
    <t>75619</t>
  </si>
  <si>
    <t>Wpływy z różnych rozliczeń</t>
  </si>
  <si>
    <t>75621</t>
  </si>
  <si>
    <t>Udziały gmin w podatkach stanowiących dochód budżetu państwa</t>
  </si>
  <si>
    <t>758</t>
  </si>
  <si>
    <t>RÓŻNE ROZLICZENIA</t>
  </si>
  <si>
    <t>75801</t>
  </si>
  <si>
    <t>Część oświatowa subwencji ogólnej dla jednostek samorządu terytorialnego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</si>
  <si>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</si>
  <si>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</si>
  <si>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</si>
  <si>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</si>
  <si>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</si>
  <si>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</si>
  <si>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</si>
  <si>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</si>
  <si>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</si>
  <si>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</si>
  <si>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</si>
  <si>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</si>
  <si>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</si>
  <si>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</si>
  <si>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</si>
  <si>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ubezpieczenia zdrowotne opłacane za osoby pobierające niektóre świadczenia z pomocy społecznej</t>
  </si>
  <si>
    <t>85214</t>
  </si>
  <si>
    <t>Zasiłki i pomoc w naturze oraz składki na ubezpieczenie społeczne</t>
  </si>
  <si>
    <t>85219</t>
  </si>
  <si>
    <t>Ośrodki pomocy społecznej</t>
  </si>
  <si>
    <t>85228</t>
  </si>
  <si>
    <t>Usługi opiekuńcze i specjalne usługi opiekuńcze</t>
  </si>
  <si>
    <t>900</t>
  </si>
  <si>
    <t>Plan</t>
  </si>
  <si>
    <t>Wykonanie</t>
  </si>
  <si>
    <t>100</t>
  </si>
  <si>
    <t>GÓRNICTWO I KOPALNICTWO</t>
  </si>
  <si>
    <t>75831</t>
  </si>
  <si>
    <t>RAZEM</t>
  </si>
  <si>
    <t>85295</t>
  </si>
  <si>
    <t>854</t>
  </si>
  <si>
    <t>85415</t>
  </si>
  <si>
    <t>EDUKACYJNA OPIEKA WYCHOWAWCZA</t>
  </si>
  <si>
    <t>Pomoc materialna dla uczniów</t>
  </si>
  <si>
    <t>Część równoważąca subwencji ogólnej dla gmin</t>
  </si>
  <si>
    <t>I. Wykonanie planu dochodów</t>
  </si>
  <si>
    <t>II. Wykonanie planu wydatków</t>
  </si>
  <si>
    <t>01030</t>
  </si>
  <si>
    <t>Izby rolnicze</t>
  </si>
  <si>
    <t>400</t>
  </si>
  <si>
    <t>40002</t>
  </si>
  <si>
    <t>Dostarczanie wody</t>
  </si>
  <si>
    <t>500</t>
  </si>
  <si>
    <t>HANDEL</t>
  </si>
  <si>
    <t>50095</t>
  </si>
  <si>
    <t>710</t>
  </si>
  <si>
    <t>71004</t>
  </si>
  <si>
    <t>Plany zagospodarowania przestrzennego</t>
  </si>
  <si>
    <t>DZIAŁALNOŚĆ USŁUGOWA</t>
  </si>
  <si>
    <t>ADMINISTRACJA PUBLICZNA</t>
  </si>
  <si>
    <t>75022</t>
  </si>
  <si>
    <t>75023</t>
  </si>
  <si>
    <t>75075</t>
  </si>
  <si>
    <t>Rady gmin</t>
  </si>
  <si>
    <t>Urzędy gmin</t>
  </si>
  <si>
    <t>Promocja gminy</t>
  </si>
  <si>
    <t>75412</t>
  </si>
  <si>
    <t>Ochotnicze straże pożarne</t>
  </si>
  <si>
    <t>757</t>
  </si>
  <si>
    <t>OBSŁUGA DŁUGU PUBLICZNEGO</t>
  </si>
  <si>
    <t>75702</t>
  </si>
  <si>
    <t>Obługa kredytów i pożyczek jednostek samorządu terytorialnego</t>
  </si>
  <si>
    <t>75818</t>
  </si>
  <si>
    <t>Rezerwy ogólne i celowe</t>
  </si>
  <si>
    <t>80103</t>
  </si>
  <si>
    <t>80110</t>
  </si>
  <si>
    <t>80113</t>
  </si>
  <si>
    <t>80114</t>
  </si>
  <si>
    <t>80146</t>
  </si>
  <si>
    <t>80195</t>
  </si>
  <si>
    <t>Gimnazja</t>
  </si>
  <si>
    <t>Dowożenie uczniów do szkół</t>
  </si>
  <si>
    <t>Zespoły ekonomiczno-administracyjne szkół</t>
  </si>
  <si>
    <t>Dokształcanie i doskonalenie nauczycieli</t>
  </si>
  <si>
    <t>85195</t>
  </si>
  <si>
    <t>85215</t>
  </si>
  <si>
    <t>Dodatki mieszkaniowe</t>
  </si>
  <si>
    <t>GOSPODARKA KOMUNALNA I OCHRONA ŚRODOWISKA</t>
  </si>
  <si>
    <t>90015</t>
  </si>
  <si>
    <t>Oświetlenie ulic, placów i dróg</t>
  </si>
  <si>
    <t>921</t>
  </si>
  <si>
    <t>92116</t>
  </si>
  <si>
    <t>92195</t>
  </si>
  <si>
    <t>926</t>
  </si>
  <si>
    <t>92605</t>
  </si>
  <si>
    <t>75405</t>
  </si>
  <si>
    <t>KWOTA</t>
  </si>
  <si>
    <t xml:space="preserve">Wyszczególnienie </t>
  </si>
  <si>
    <t>Przedszkola przy szkołach podstawowych</t>
  </si>
  <si>
    <t>DOCHODY WYKONANE</t>
  </si>
  <si>
    <t>WYDATKI WYKONANE</t>
  </si>
  <si>
    <t>KULTURA FIZYCZNA I SPORT</t>
  </si>
  <si>
    <t>KULTURA I OCHRONA DZIEDZICTWA NARODOWEGO</t>
  </si>
  <si>
    <t xml:space="preserve">Biblioteki </t>
  </si>
  <si>
    <t>WYTWARZANIE I ZAOPATRYWANIE W ENERGIĘ ELEKTRYCZNĄ, GAZ I WODĘ</t>
  </si>
  <si>
    <t>III. Wysokość nadwyżki/ deficytu</t>
  </si>
  <si>
    <t>Dział</t>
  </si>
  <si>
    <t>Wykonanie planu (w %)</t>
  </si>
  <si>
    <t>92601</t>
  </si>
  <si>
    <t>Obiekty sportowe</t>
  </si>
  <si>
    <t>Urzedy wojewódzkie</t>
  </si>
  <si>
    <t xml:space="preserve">Przedszkola </t>
  </si>
  <si>
    <t>80104</t>
  </si>
  <si>
    <t>853</t>
  </si>
  <si>
    <t>85333</t>
  </si>
  <si>
    <t>POZOSTAŁE ZADANIA  W ZAKRESIE POLITYKI SPOŁECZNEJ</t>
  </si>
  <si>
    <t>75421</t>
  </si>
  <si>
    <t>Zarządzanie kryzysowe</t>
  </si>
  <si>
    <t>Kultura fizyczna i sport</t>
  </si>
  <si>
    <t>85216</t>
  </si>
  <si>
    <t>Zasiłki stałe</t>
  </si>
  <si>
    <t>Gospodarka komunalna i ochrona środowiska</t>
  </si>
  <si>
    <t>90019</t>
  </si>
  <si>
    <t>Wpływuy z opłat i kar za korzystanie ze środowiska</t>
  </si>
  <si>
    <t>90095</t>
  </si>
  <si>
    <t>85153</t>
  </si>
  <si>
    <t>Zwalczanie narkomaniii</t>
  </si>
  <si>
    <t xml:space="preserve">Przeciwdziałanie alkoholizmowi </t>
  </si>
  <si>
    <t>92105</t>
  </si>
  <si>
    <t>Pozostałe zadania w zakresie kultury</t>
  </si>
  <si>
    <t>Nadwyżka / Deficyt  (dochody - wydatki)</t>
  </si>
  <si>
    <t>Kultura i ochrona dziedzictwa narodowego</t>
  </si>
  <si>
    <t xml:space="preserve"> wydatki majątkowe</t>
  </si>
  <si>
    <t xml:space="preserve"> wydatki bieżące - statutowe</t>
  </si>
  <si>
    <t>wynagrodzenia bezosobowe</t>
  </si>
  <si>
    <t>wydatki bieżące  -  statutowe</t>
  </si>
  <si>
    <t>dotacja na zadania bieżące</t>
  </si>
  <si>
    <t>wynagrodzenia prowizyjne</t>
  </si>
  <si>
    <t>wydatki bieżące - statutowe</t>
  </si>
  <si>
    <t>wydatki majątkowe</t>
  </si>
  <si>
    <t>wydatki bieżące -  statutowe</t>
  </si>
  <si>
    <t>wynagrodzenia z pochodnymi</t>
  </si>
  <si>
    <t>świadczenia na rzecz osób fizycznych</t>
  </si>
  <si>
    <t>wydatki bieżące statutowe</t>
  </si>
  <si>
    <t>obsługa długu</t>
  </si>
  <si>
    <t>wydatki bieżące -statutowe</t>
  </si>
  <si>
    <t>dotacje na zadania bieżące</t>
  </si>
  <si>
    <t xml:space="preserve">świadczenia na rzecz osób fizycznych </t>
  </si>
  <si>
    <t>wydatki na programy finansowane z udziałem środków , o których mowa w art.. 5 ust.1 pkt2</t>
  </si>
  <si>
    <t>wynagrodzenia  z pochodnymi</t>
  </si>
  <si>
    <t>skłądki na ubezpieczenmie zdrowotne</t>
  </si>
  <si>
    <t>Powiatowe Urzędy Pracy</t>
  </si>
  <si>
    <t>Zadania w zakrese kultury fizycznej i sportu</t>
  </si>
  <si>
    <t xml:space="preserve">wydatki majątkowe </t>
  </si>
  <si>
    <t>Transport i łączność</t>
  </si>
  <si>
    <t>Drigi publiczne gminne</t>
  </si>
  <si>
    <t>75814</t>
  </si>
  <si>
    <t>Różne rozliczenia finansowe</t>
  </si>
  <si>
    <t>wynagrodzenia bezosobowe z pochodnymi</t>
  </si>
  <si>
    <t>Swiadczenia na rzecz osób fizycznych</t>
  </si>
  <si>
    <t>Załącznik Nr 1</t>
  </si>
  <si>
    <t>Infrastruktura wodociągwa i sanitacyjna wsi</t>
  </si>
  <si>
    <t>75414</t>
  </si>
  <si>
    <t>Obrona Cywilna</t>
  </si>
  <si>
    <t>Bezpieczeństwo publiczne i ochrona przeciwpożarowa</t>
  </si>
  <si>
    <t>Obrona cywilna</t>
  </si>
  <si>
    <t xml:space="preserve">wydatki bieżące - statutowe </t>
  </si>
  <si>
    <t>80106</t>
  </si>
  <si>
    <t>Inne formy wychowania przedszkolnego</t>
  </si>
  <si>
    <t>dotacja podmiotowa  dla niepublicznej jednostki systemu oświaty</t>
  </si>
  <si>
    <t>85204</t>
  </si>
  <si>
    <t>Rodziny zastępcze</t>
  </si>
  <si>
    <t xml:space="preserve">wydatki majątkowe  </t>
  </si>
  <si>
    <t xml:space="preserve"> INFORMACJA Z WYKONANIA PLANU DOCHODÓW I WYDATKÓW  ZA 2012 ROK.</t>
  </si>
  <si>
    <t>Ochotnicz straże pożarne</t>
  </si>
  <si>
    <t>75802</t>
  </si>
  <si>
    <t>Uzupełnienie subwencji ogólnej dla jedn. smorządu terytor.</t>
  </si>
  <si>
    <t>92120</t>
  </si>
  <si>
    <t>ochrona zabytków i opieka nad zabytkami</t>
  </si>
  <si>
    <t xml:space="preserve">wydatki bieżące -  statutowe </t>
  </si>
  <si>
    <t>60014</t>
  </si>
  <si>
    <t>drogi publiczne powiatowe</t>
  </si>
  <si>
    <t>dotacja celowa na pomoc finansową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</si>
</sst>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0.0%"/>
  </numFmts>
  <fonts count="52">
    <font>
      <sz val="10"/>
      <name val="Arial"/>
      <family val="0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sz val="11"/>
      <color indexed="8"/>
      <name val="Arial CE"/>
      <family val="2"/>
    </font>
    <font>
      <b/>
      <sz val="11"/>
      <name val="Arial Narrow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4" fontId="5" fillId="0" borderId="0" xfId="58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10" fontId="6" fillId="0" borderId="0" xfId="0" applyNumberFormat="1" applyFont="1" applyBorder="1" applyAlignment="1">
      <alignment vertical="top"/>
    </xf>
    <xf numFmtId="4" fontId="2" fillId="0" borderId="0" xfId="58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0" xfId="58" applyNumberFormat="1" applyFont="1" applyBorder="1" applyAlignment="1">
      <alignment horizontal="right" vertical="top"/>
    </xf>
    <xf numFmtId="3" fontId="4" fillId="0" borderId="10" xfId="58" applyNumberFormat="1" applyFont="1" applyBorder="1" applyAlignment="1">
      <alignment horizontal="right" vertical="top"/>
    </xf>
    <xf numFmtId="0" fontId="10" fillId="0" borderId="10" xfId="0" applyFont="1" applyBorder="1" applyAlignment="1">
      <alignment/>
    </xf>
    <xf numFmtId="4" fontId="4" fillId="0" borderId="10" xfId="58" applyNumberFormat="1" applyFont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44" fontId="12" fillId="0" borderId="10" xfId="58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3" fontId="11" fillId="33" borderId="10" xfId="58" applyNumberFormat="1" applyFont="1" applyFill="1" applyBorder="1" applyAlignment="1">
      <alignment horizontal="right" vertical="top"/>
    </xf>
    <xf numFmtId="165" fontId="13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3" fontId="11" fillId="0" borderId="10" xfId="58" applyNumberFormat="1" applyFont="1" applyBorder="1" applyAlignment="1">
      <alignment horizontal="right" vertical="top"/>
    </xf>
    <xf numFmtId="3" fontId="1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/>
    </xf>
    <xf numFmtId="3" fontId="3" fillId="0" borderId="10" xfId="58" applyNumberFormat="1" applyFont="1" applyBorder="1" applyAlignment="1">
      <alignment horizontal="right" vertical="top"/>
    </xf>
    <xf numFmtId="3" fontId="14" fillId="0" borderId="10" xfId="0" applyNumberFormat="1" applyFont="1" applyBorder="1" applyAlignment="1">
      <alignment horizontal="right" vertical="top"/>
    </xf>
    <xf numFmtId="165" fontId="14" fillId="0" borderId="10" xfId="0" applyNumberFormat="1" applyFont="1" applyBorder="1" applyAlignment="1">
      <alignment vertical="top"/>
    </xf>
    <xf numFmtId="3" fontId="15" fillId="33" borderId="10" xfId="58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165" fontId="14" fillId="0" borderId="10" xfId="0" applyNumberFormat="1" applyFont="1" applyBorder="1" applyAlignment="1">
      <alignment vertical="top"/>
    </xf>
    <xf numFmtId="3" fontId="3" fillId="33" borderId="10" xfId="58" applyNumberFormat="1" applyFont="1" applyFill="1" applyBorder="1" applyAlignment="1">
      <alignment horizontal="right" vertical="top"/>
    </xf>
    <xf numFmtId="0" fontId="15" fillId="33" borderId="10" xfId="0" applyFont="1" applyFill="1" applyBorder="1" applyAlignment="1">
      <alignment vertical="top"/>
    </xf>
    <xf numFmtId="0" fontId="15" fillId="0" borderId="10" xfId="0" applyFont="1" applyBorder="1" applyAlignment="1">
      <alignment vertical="top"/>
    </xf>
    <xf numFmtId="3" fontId="16" fillId="33" borderId="10" xfId="0" applyNumberFormat="1" applyFont="1" applyFill="1" applyBorder="1" applyAlignment="1">
      <alignment horizontal="right" vertical="top"/>
    </xf>
    <xf numFmtId="3" fontId="16" fillId="0" borderId="10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165" fontId="13" fillId="0" borderId="10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4" fontId="13" fillId="0" borderId="10" xfId="58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vertical="top" wrapText="1"/>
    </xf>
    <xf numFmtId="3" fontId="11" fillId="0" borderId="10" xfId="58" applyNumberFormat="1" applyFont="1" applyBorder="1" applyAlignment="1">
      <alignment horizontal="right" vertical="top"/>
    </xf>
    <xf numFmtId="49" fontId="13" fillId="0" borderId="12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49" fontId="14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11" fillId="0" borderId="14" xfId="0" applyFont="1" applyBorder="1" applyAlignment="1">
      <alignment vertical="top" wrapText="1"/>
    </xf>
    <xf numFmtId="3" fontId="3" fillId="0" borderId="10" xfId="58" applyNumberFormat="1" applyFont="1" applyBorder="1" applyAlignment="1">
      <alignment horizontal="right" vertical="top"/>
    </xf>
    <xf numFmtId="3" fontId="13" fillId="0" borderId="10" xfId="0" applyNumberFormat="1" applyFont="1" applyBorder="1" applyAlignment="1">
      <alignment horizontal="right" vertical="top"/>
    </xf>
    <xf numFmtId="0" fontId="3" fillId="0" borderId="14" xfId="0" applyFont="1" applyBorder="1" applyAlignment="1">
      <alignment vertical="top" wrapText="1"/>
    </xf>
    <xf numFmtId="3" fontId="14" fillId="0" borderId="10" xfId="0" applyNumberFormat="1" applyFont="1" applyBorder="1" applyAlignment="1">
      <alignment horizontal="right" vertical="top"/>
    </xf>
    <xf numFmtId="3" fontId="11" fillId="33" borderId="10" xfId="58" applyNumberFormat="1" applyFont="1" applyFill="1" applyBorder="1" applyAlignment="1">
      <alignment horizontal="right" vertical="top"/>
    </xf>
    <xf numFmtId="49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/>
    </xf>
    <xf numFmtId="165" fontId="1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3" fontId="11" fillId="0" borderId="0" xfId="58" applyNumberFormat="1" applyFont="1" applyBorder="1" applyAlignment="1">
      <alignment horizontal="right" vertical="top"/>
    </xf>
    <xf numFmtId="165" fontId="1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3" fontId="3" fillId="33" borderId="0" xfId="58" applyNumberFormat="1" applyFont="1" applyFill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vertical="top"/>
    </xf>
    <xf numFmtId="0" fontId="8" fillId="0" borderId="1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49" fontId="11" fillId="0" borderId="15" xfId="0" applyNumberFormat="1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0" fillId="0" borderId="15" xfId="0" applyBorder="1" applyAlignment="1">
      <alignment/>
    </xf>
    <xf numFmtId="4" fontId="2" fillId="0" borderId="15" xfId="58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3" fontId="3" fillId="33" borderId="10" xfId="58" applyNumberFormat="1" applyFont="1" applyFill="1" applyBorder="1" applyAlignment="1">
      <alignment horizontal="right" vertical="top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76"/>
  <sheetViews>
    <sheetView tabSelected="1" view="pageBreakPreview" zoomScale="78" zoomScaleSheetLayoutView="78" zoomScalePageLayoutView="0" workbookViewId="0" topLeftCell="A178">
      <selection activeCell="E70" sqref="E70"/>
    </sheetView>
  </sheetViews>
  <sheetFormatPr defaultColWidth="9.140625" defaultRowHeight="12.75"/>
  <cols>
    <col min="1" max="1" width="6.57421875" style="0" customWidth="1"/>
    <col min="2" max="2" width="7.57421875" style="8" customWidth="1"/>
    <col min="3" max="3" width="61.28125" style="0" customWidth="1"/>
    <col min="4" max="4" width="16.00390625" style="0" customWidth="1"/>
    <col min="5" max="5" width="15.00390625" style="0" customWidth="1"/>
    <col min="6" max="6" width="12.28125" style="0" customWidth="1"/>
  </cols>
  <sheetData>
    <row r="4" ht="12.75">
      <c r="E4" t="s">
        <v>195</v>
      </c>
    </row>
    <row r="6" spans="1:6" ht="18">
      <c r="A6" s="109" t="s">
        <v>208</v>
      </c>
      <c r="B6" s="110"/>
      <c r="C6" s="110"/>
      <c r="D6" s="110"/>
      <c r="E6" s="110"/>
      <c r="F6" s="111"/>
    </row>
    <row r="7" ht="20.25" customHeight="1"/>
    <row r="8" ht="18">
      <c r="A8" s="10" t="s">
        <v>80</v>
      </c>
    </row>
    <row r="10" spans="1:6" ht="32.25" customHeight="1">
      <c r="A10" s="19" t="s">
        <v>141</v>
      </c>
      <c r="B10" s="19" t="s">
        <v>0</v>
      </c>
      <c r="C10" s="20" t="s">
        <v>1</v>
      </c>
      <c r="D10" s="21" t="s">
        <v>68</v>
      </c>
      <c r="E10" s="22" t="s">
        <v>69</v>
      </c>
      <c r="F10" s="23" t="s">
        <v>142</v>
      </c>
    </row>
    <row r="11" spans="1:6" ht="15">
      <c r="A11" s="24" t="s">
        <v>2</v>
      </c>
      <c r="B11" s="24"/>
      <c r="C11" s="25" t="s">
        <v>3</v>
      </c>
      <c r="D11" s="26">
        <f>SUM(D13:D14)</f>
        <v>498808</v>
      </c>
      <c r="E11" s="26">
        <f>SUM(E13,E14)</f>
        <v>501425</v>
      </c>
      <c r="F11" s="27">
        <f>(E11/D11)</f>
        <v>1.0052465076742956</v>
      </c>
    </row>
    <row r="12" spans="1:6" ht="15" hidden="1">
      <c r="A12" s="28"/>
      <c r="B12" s="28"/>
      <c r="C12" s="29"/>
      <c r="D12" s="30"/>
      <c r="E12" s="31"/>
      <c r="F12" s="27"/>
    </row>
    <row r="13" spans="1:6" ht="15">
      <c r="A13" s="28"/>
      <c r="B13" s="83" t="s">
        <v>4</v>
      </c>
      <c r="C13" s="104" t="s">
        <v>196</v>
      </c>
      <c r="D13" s="30">
        <v>104800</v>
      </c>
      <c r="E13" s="70">
        <v>105323</v>
      </c>
      <c r="F13" s="35">
        <f>(E13/D13)</f>
        <v>1.004990458015267</v>
      </c>
    </row>
    <row r="14" spans="1:6" ht="14.25">
      <c r="A14" s="32"/>
      <c r="B14" s="32" t="s">
        <v>6</v>
      </c>
      <c r="C14" s="1" t="s">
        <v>7</v>
      </c>
      <c r="D14" s="33">
        <v>394008</v>
      </c>
      <c r="E14" s="34">
        <v>396102</v>
      </c>
      <c r="F14" s="35">
        <f>(E14/D14)</f>
        <v>1.005314612901261</v>
      </c>
    </row>
    <row r="15" spans="1:6" ht="15.75" customHeight="1">
      <c r="A15" s="28" t="s">
        <v>70</v>
      </c>
      <c r="B15" s="28"/>
      <c r="C15" s="29" t="s">
        <v>71</v>
      </c>
      <c r="D15" s="30">
        <v>31000</v>
      </c>
      <c r="E15" s="31">
        <v>18658</v>
      </c>
      <c r="F15" s="46">
        <f>(E15/D15)</f>
        <v>0.6018709677419355</v>
      </c>
    </row>
    <row r="16" spans="1:6" ht="15.75" customHeight="1">
      <c r="A16" s="28" t="s">
        <v>8</v>
      </c>
      <c r="B16" s="28"/>
      <c r="C16" s="29" t="s">
        <v>189</v>
      </c>
      <c r="D16" s="30">
        <f>SUM(D17+D18)</f>
        <v>109000</v>
      </c>
      <c r="E16" s="31">
        <f>SUM(E17:E18)</f>
        <v>109020</v>
      </c>
      <c r="F16" s="46">
        <f>E16/D16</f>
        <v>1.0001834862385321</v>
      </c>
    </row>
    <row r="17" spans="1:6" ht="15.75" customHeight="1">
      <c r="A17" s="28"/>
      <c r="B17" s="83" t="s">
        <v>10</v>
      </c>
      <c r="C17" s="104" t="s">
        <v>190</v>
      </c>
      <c r="D17" s="67">
        <v>67000</v>
      </c>
      <c r="E17" s="70">
        <v>67000</v>
      </c>
      <c r="F17" s="46">
        <f>E17/D17</f>
        <v>1</v>
      </c>
    </row>
    <row r="18" spans="1:6" ht="15.75" customHeight="1">
      <c r="A18" s="28"/>
      <c r="B18" s="83"/>
      <c r="C18" s="104" t="s">
        <v>7</v>
      </c>
      <c r="D18" s="67">
        <v>42000</v>
      </c>
      <c r="E18" s="70">
        <v>42020</v>
      </c>
      <c r="F18" s="46">
        <f>(E18/D18)</f>
        <v>1.0004761904761905</v>
      </c>
    </row>
    <row r="19" spans="1:6" ht="15">
      <c r="A19" s="24" t="s">
        <v>12</v>
      </c>
      <c r="B19" s="24"/>
      <c r="C19" s="25" t="s">
        <v>13</v>
      </c>
      <c r="D19" s="31">
        <f>SUM(D20)</f>
        <v>284629</v>
      </c>
      <c r="E19" s="31">
        <f>SUM(E20)</f>
        <v>242303</v>
      </c>
      <c r="F19" s="27">
        <f aca="true" t="shared" si="0" ref="F19:F24">(E19/D19)</f>
        <v>0.8512941407938053</v>
      </c>
    </row>
    <row r="20" spans="1:6" ht="14.25">
      <c r="A20" s="32"/>
      <c r="B20" s="32" t="s">
        <v>14</v>
      </c>
      <c r="C20" s="1" t="s">
        <v>15</v>
      </c>
      <c r="D20" s="33">
        <v>284629</v>
      </c>
      <c r="E20" s="34">
        <v>242303</v>
      </c>
      <c r="F20" s="35">
        <f t="shared" si="0"/>
        <v>0.8512941407938053</v>
      </c>
    </row>
    <row r="21" spans="1:6" ht="15">
      <c r="A21" s="24" t="s">
        <v>16</v>
      </c>
      <c r="B21" s="24"/>
      <c r="C21" s="25" t="s">
        <v>17</v>
      </c>
      <c r="D21" s="30">
        <f>SUM(D22:D23)</f>
        <v>82461</v>
      </c>
      <c r="E21" s="30">
        <f>SUM(E22:E23)</f>
        <v>86100</v>
      </c>
      <c r="F21" s="27">
        <f t="shared" si="0"/>
        <v>1.0441299523411067</v>
      </c>
    </row>
    <row r="22" spans="1:6" ht="15.75" customHeight="1">
      <c r="A22" s="32"/>
      <c r="B22" s="32" t="s">
        <v>18</v>
      </c>
      <c r="C22" s="1" t="s">
        <v>19</v>
      </c>
      <c r="D22" s="33">
        <v>82461</v>
      </c>
      <c r="E22" s="34">
        <v>82514</v>
      </c>
      <c r="F22" s="35">
        <f t="shared" si="0"/>
        <v>1.0006427280775154</v>
      </c>
    </row>
    <row r="23" spans="1:6" ht="14.25">
      <c r="A23" s="32"/>
      <c r="B23" s="32" t="s">
        <v>20</v>
      </c>
      <c r="C23" s="1" t="s">
        <v>7</v>
      </c>
      <c r="D23" s="33"/>
      <c r="E23" s="34">
        <v>3586</v>
      </c>
      <c r="F23" s="35"/>
    </row>
    <row r="24" spans="1:6" ht="30">
      <c r="A24" s="24" t="s">
        <v>21</v>
      </c>
      <c r="B24" s="24"/>
      <c r="C24" s="25" t="s">
        <v>22</v>
      </c>
      <c r="D24" s="30">
        <f>SUM(D25:D25)</f>
        <v>1491</v>
      </c>
      <c r="E24" s="30">
        <v>1491</v>
      </c>
      <c r="F24" s="27">
        <f t="shared" si="0"/>
        <v>1</v>
      </c>
    </row>
    <row r="25" spans="1:6" ht="28.5">
      <c r="A25" s="24"/>
      <c r="B25" s="32" t="s">
        <v>23</v>
      </c>
      <c r="C25" s="1" t="s">
        <v>24</v>
      </c>
      <c r="D25" s="33">
        <v>1491</v>
      </c>
      <c r="E25" s="34">
        <v>1491</v>
      </c>
      <c r="F25" s="35">
        <f>(E25/D25)</f>
        <v>1</v>
      </c>
    </row>
    <row r="26" spans="1:6" ht="15">
      <c r="A26" s="24" t="s">
        <v>25</v>
      </c>
      <c r="B26" s="32"/>
      <c r="C26" s="105" t="s">
        <v>199</v>
      </c>
      <c r="D26" s="30">
        <f>SUM(D27:D27)</f>
        <v>1500</v>
      </c>
      <c r="E26" s="68">
        <f>SUM(E27:E28)</f>
        <v>4160</v>
      </c>
      <c r="F26" s="46">
        <f>+E26/D26</f>
        <v>2.7733333333333334</v>
      </c>
    </row>
    <row r="27" spans="1:6" ht="15">
      <c r="A27" s="24"/>
      <c r="B27" s="32" t="s">
        <v>197</v>
      </c>
      <c r="C27" s="1" t="s">
        <v>198</v>
      </c>
      <c r="D27" s="33">
        <v>1500</v>
      </c>
      <c r="E27" s="34">
        <v>1500</v>
      </c>
      <c r="F27" s="35">
        <f>+E27/D27</f>
        <v>1</v>
      </c>
    </row>
    <row r="28" spans="1:6" ht="17.25" customHeight="1">
      <c r="A28" s="24"/>
      <c r="B28" s="106" t="s">
        <v>101</v>
      </c>
      <c r="C28" s="107" t="s">
        <v>209</v>
      </c>
      <c r="D28" s="31">
        <f>SUM(D29)</f>
        <v>0</v>
      </c>
      <c r="E28" s="70">
        <v>2660</v>
      </c>
      <c r="F28" s="27"/>
    </row>
    <row r="29" spans="1:6" ht="15" hidden="1">
      <c r="A29" s="24"/>
      <c r="B29" s="32"/>
      <c r="C29" s="1"/>
      <c r="D29" s="33"/>
      <c r="E29" s="34"/>
      <c r="F29" s="35"/>
    </row>
    <row r="30" spans="1:6" ht="45">
      <c r="A30" s="24" t="s">
        <v>27</v>
      </c>
      <c r="B30" s="24"/>
      <c r="C30" s="25" t="s">
        <v>28</v>
      </c>
      <c r="D30" s="36">
        <f>SUM(D31:D36)</f>
        <v>6927997</v>
      </c>
      <c r="E30" s="36">
        <f>SUM(E31:E36)</f>
        <v>6795823</v>
      </c>
      <c r="F30" s="27">
        <f aca="true" t="shared" si="1" ref="F30:F65">(E30/D30)</f>
        <v>0.9809217584822857</v>
      </c>
    </row>
    <row r="31" spans="1:6" ht="15">
      <c r="A31" s="28"/>
      <c r="B31" s="37" t="s">
        <v>29</v>
      </c>
      <c r="C31" s="38" t="s">
        <v>30</v>
      </c>
      <c r="D31" s="33">
        <v>5000</v>
      </c>
      <c r="E31" s="34">
        <v>6507</v>
      </c>
      <c r="F31" s="39">
        <f t="shared" si="1"/>
        <v>1.3014</v>
      </c>
    </row>
    <row r="32" spans="1:6" ht="44.25" customHeight="1">
      <c r="A32" s="28"/>
      <c r="B32" s="32" t="s">
        <v>31</v>
      </c>
      <c r="C32" s="1" t="s">
        <v>32</v>
      </c>
      <c r="D32" s="40">
        <v>2742830</v>
      </c>
      <c r="E32" s="34">
        <v>2623990</v>
      </c>
      <c r="F32" s="39">
        <f t="shared" si="1"/>
        <v>0.9566724879048282</v>
      </c>
    </row>
    <row r="33" spans="1:10" ht="44.25" customHeight="1">
      <c r="A33" s="28"/>
      <c r="B33" s="32" t="s">
        <v>33</v>
      </c>
      <c r="C33" s="1" t="s">
        <v>34</v>
      </c>
      <c r="D33" s="33">
        <v>1249200</v>
      </c>
      <c r="E33" s="34">
        <v>1264906</v>
      </c>
      <c r="F33" s="39">
        <f t="shared" si="1"/>
        <v>1.012572846621838</v>
      </c>
      <c r="J33" s="1"/>
    </row>
    <row r="34" spans="1:6" ht="28.5">
      <c r="A34" s="41"/>
      <c r="B34" s="32" t="s">
        <v>35</v>
      </c>
      <c r="C34" s="1" t="s">
        <v>36</v>
      </c>
      <c r="D34" s="33">
        <v>45000</v>
      </c>
      <c r="E34" s="34">
        <v>46234</v>
      </c>
      <c r="F34" s="39">
        <f t="shared" si="1"/>
        <v>1.0274222222222222</v>
      </c>
    </row>
    <row r="35" spans="1:6" ht="15">
      <c r="A35" s="42"/>
      <c r="B35" s="32" t="s">
        <v>37</v>
      </c>
      <c r="C35" s="1" t="s">
        <v>38</v>
      </c>
      <c r="D35" s="33">
        <v>30000</v>
      </c>
      <c r="E35" s="34">
        <v>40038</v>
      </c>
      <c r="F35" s="39">
        <f t="shared" si="1"/>
        <v>1.3346</v>
      </c>
    </row>
    <row r="36" spans="1:6" ht="28.5">
      <c r="A36" s="28"/>
      <c r="B36" s="32" t="s">
        <v>39</v>
      </c>
      <c r="C36" s="1" t="s">
        <v>40</v>
      </c>
      <c r="D36" s="33">
        <v>2855967</v>
      </c>
      <c r="E36" s="34">
        <v>2814148</v>
      </c>
      <c r="F36" s="39">
        <f t="shared" si="1"/>
        <v>0.9853573238066126</v>
      </c>
    </row>
    <row r="37" spans="1:6" ht="15">
      <c r="A37" s="28" t="s">
        <v>41</v>
      </c>
      <c r="B37" s="28"/>
      <c r="C37" s="29" t="s">
        <v>42</v>
      </c>
      <c r="D37" s="30">
        <f>SUM(D38:D42)</f>
        <v>7822638</v>
      </c>
      <c r="E37" s="30">
        <f>SUM(E38:E42)</f>
        <v>7823661</v>
      </c>
      <c r="F37" s="27">
        <f t="shared" si="1"/>
        <v>1.0001307742989003</v>
      </c>
    </row>
    <row r="38" spans="1:6" ht="15">
      <c r="A38" s="28"/>
      <c r="B38" s="83" t="s">
        <v>191</v>
      </c>
      <c r="C38" s="104" t="s">
        <v>192</v>
      </c>
      <c r="D38" s="67">
        <v>0</v>
      </c>
      <c r="E38" s="67">
        <v>1023</v>
      </c>
      <c r="F38" s="27"/>
    </row>
    <row r="39" spans="1:6" ht="28.5">
      <c r="A39" s="28"/>
      <c r="B39" s="32" t="s">
        <v>43</v>
      </c>
      <c r="C39" s="1" t="s">
        <v>44</v>
      </c>
      <c r="D39" s="43">
        <v>4703279</v>
      </c>
      <c r="E39" s="34">
        <v>4703279</v>
      </c>
      <c r="F39" s="39">
        <f t="shared" si="1"/>
        <v>1</v>
      </c>
    </row>
    <row r="40" spans="1:6" ht="15">
      <c r="A40" s="28"/>
      <c r="B40" s="32" t="s">
        <v>210</v>
      </c>
      <c r="C40" s="1" t="s">
        <v>211</v>
      </c>
      <c r="D40" s="43">
        <v>9702</v>
      </c>
      <c r="E40" s="34">
        <v>9702</v>
      </c>
      <c r="F40" s="39">
        <f t="shared" si="1"/>
        <v>1</v>
      </c>
    </row>
    <row r="41" spans="1:6" ht="15">
      <c r="A41" s="28"/>
      <c r="B41" s="32" t="s">
        <v>45</v>
      </c>
      <c r="C41" s="1" t="s">
        <v>46</v>
      </c>
      <c r="D41" s="44">
        <v>2973646</v>
      </c>
      <c r="E41" s="34">
        <v>2973646</v>
      </c>
      <c r="F41" s="39">
        <f t="shared" si="1"/>
        <v>1</v>
      </c>
    </row>
    <row r="42" spans="1:6" ht="15">
      <c r="A42" s="28"/>
      <c r="B42" s="32" t="s">
        <v>72</v>
      </c>
      <c r="C42" s="45" t="s">
        <v>79</v>
      </c>
      <c r="D42" s="44">
        <v>136011</v>
      </c>
      <c r="E42" s="34">
        <v>136011</v>
      </c>
      <c r="F42" s="39">
        <f t="shared" si="1"/>
        <v>1</v>
      </c>
    </row>
    <row r="43" spans="1:6" ht="13.5" customHeight="1">
      <c r="A43" s="28" t="s">
        <v>47</v>
      </c>
      <c r="B43" s="28"/>
      <c r="C43" s="29" t="s">
        <v>48</v>
      </c>
      <c r="D43" s="30">
        <f>SUM(D45+D46)</f>
        <v>134340</v>
      </c>
      <c r="E43" s="30">
        <f>SUM(E45+E46)</f>
        <v>131531</v>
      </c>
      <c r="F43" s="46">
        <f t="shared" si="1"/>
        <v>0.9790903677236862</v>
      </c>
    </row>
    <row r="44" spans="1:6" ht="15" hidden="1">
      <c r="A44" s="28"/>
      <c r="B44" s="32" t="s">
        <v>49</v>
      </c>
      <c r="C44" s="45"/>
      <c r="D44" s="44"/>
      <c r="E44" s="34"/>
      <c r="F44" s="39"/>
    </row>
    <row r="45" spans="1:6" ht="15">
      <c r="A45" s="28"/>
      <c r="B45" s="32" t="s">
        <v>49</v>
      </c>
      <c r="C45" s="1" t="s">
        <v>50</v>
      </c>
      <c r="D45" s="33">
        <v>55000</v>
      </c>
      <c r="E45" s="34">
        <v>55574</v>
      </c>
      <c r="F45" s="39">
        <f>(E45/D45)</f>
        <v>1.0104363636363636</v>
      </c>
    </row>
    <row r="46" spans="1:6" ht="15">
      <c r="A46" s="28"/>
      <c r="B46" s="32"/>
      <c r="C46" s="1" t="s">
        <v>7</v>
      </c>
      <c r="D46" s="33">
        <v>79340</v>
      </c>
      <c r="E46" s="34">
        <v>75957</v>
      </c>
      <c r="F46" s="39">
        <f>(E46/D46)</f>
        <v>0.9573607259894127</v>
      </c>
    </row>
    <row r="47" spans="1:6" ht="15">
      <c r="A47" s="28" t="s">
        <v>51</v>
      </c>
      <c r="B47" s="28"/>
      <c r="C47" s="29" t="s">
        <v>52</v>
      </c>
      <c r="D47" s="30">
        <f>SUM(D48)</f>
        <v>116000</v>
      </c>
      <c r="E47" s="30">
        <f>SUM(E48)</f>
        <v>100181</v>
      </c>
      <c r="F47" s="27">
        <f t="shared" si="1"/>
        <v>0.8636293103448276</v>
      </c>
    </row>
    <row r="48" spans="1:6" ht="15">
      <c r="A48" s="28"/>
      <c r="B48" s="32" t="s">
        <v>53</v>
      </c>
      <c r="C48" s="1" t="s">
        <v>54</v>
      </c>
      <c r="D48" s="33">
        <v>116000</v>
      </c>
      <c r="E48" s="34">
        <v>100181</v>
      </c>
      <c r="F48" s="39">
        <f t="shared" si="1"/>
        <v>0.8636293103448276</v>
      </c>
    </row>
    <row r="49" spans="1:6" ht="15">
      <c r="A49" s="28" t="s">
        <v>55</v>
      </c>
      <c r="B49" s="28"/>
      <c r="C49" s="29" t="s">
        <v>56</v>
      </c>
      <c r="D49" s="30">
        <f>SUM(D50:D57)</f>
        <v>3257044</v>
      </c>
      <c r="E49" s="30">
        <f>SUM(E50:E57)</f>
        <v>3224657</v>
      </c>
      <c r="F49" s="27">
        <f t="shared" si="1"/>
        <v>0.9900563210076376</v>
      </c>
    </row>
    <row r="50" spans="1:6" ht="28.5">
      <c r="A50" s="28"/>
      <c r="B50" s="32" t="s">
        <v>57</v>
      </c>
      <c r="C50" s="1" t="s">
        <v>58</v>
      </c>
      <c r="D50" s="33">
        <v>2591273</v>
      </c>
      <c r="E50" s="34">
        <v>2563120</v>
      </c>
      <c r="F50" s="39">
        <f t="shared" si="1"/>
        <v>0.9891354558165041</v>
      </c>
    </row>
    <row r="51" spans="1:6" ht="28.5">
      <c r="A51" s="28"/>
      <c r="B51" s="32" t="s">
        <v>59</v>
      </c>
      <c r="C51" s="1" t="s">
        <v>60</v>
      </c>
      <c r="D51" s="33">
        <v>21700</v>
      </c>
      <c r="E51" s="34">
        <v>21694</v>
      </c>
      <c r="F51" s="39">
        <f t="shared" si="1"/>
        <v>0.9997235023041474</v>
      </c>
    </row>
    <row r="52" spans="1:6" ht="28.5">
      <c r="A52" s="28"/>
      <c r="B52" s="32" t="s">
        <v>61</v>
      </c>
      <c r="C52" s="1" t="s">
        <v>62</v>
      </c>
      <c r="D52" s="40">
        <v>35822</v>
      </c>
      <c r="E52" s="34">
        <v>35822</v>
      </c>
      <c r="F52" s="39">
        <f t="shared" si="1"/>
        <v>1</v>
      </c>
    </row>
    <row r="53" spans="1:6" ht="15">
      <c r="A53" s="28"/>
      <c r="B53" s="32" t="s">
        <v>154</v>
      </c>
      <c r="C53" s="1" t="s">
        <v>155</v>
      </c>
      <c r="D53" s="40">
        <v>186091</v>
      </c>
      <c r="E53" s="34">
        <v>186091</v>
      </c>
      <c r="F53" s="39">
        <f t="shared" si="1"/>
        <v>1</v>
      </c>
    </row>
    <row r="54" spans="1:6" ht="15">
      <c r="A54" s="28"/>
      <c r="B54" s="32" t="s">
        <v>63</v>
      </c>
      <c r="C54" s="1" t="s">
        <v>64</v>
      </c>
      <c r="D54" s="33">
        <v>174356</v>
      </c>
      <c r="E54" s="34">
        <v>174356</v>
      </c>
      <c r="F54" s="39">
        <f t="shared" si="1"/>
        <v>1</v>
      </c>
    </row>
    <row r="55" spans="1:6" ht="15">
      <c r="A55" s="28"/>
      <c r="B55" s="32"/>
      <c r="C55" s="1"/>
      <c r="D55" s="33"/>
      <c r="E55" s="34"/>
      <c r="F55" s="39"/>
    </row>
    <row r="56" spans="1:6" ht="15">
      <c r="A56" s="28"/>
      <c r="B56" s="32" t="s">
        <v>65</v>
      </c>
      <c r="C56" s="1" t="s">
        <v>66</v>
      </c>
      <c r="D56" s="33">
        <v>63800</v>
      </c>
      <c r="E56" s="34">
        <v>64110</v>
      </c>
      <c r="F56" s="39">
        <f t="shared" si="1"/>
        <v>1.004858934169279</v>
      </c>
    </row>
    <row r="57" spans="1:6" ht="15">
      <c r="A57" s="28"/>
      <c r="B57" s="32" t="s">
        <v>74</v>
      </c>
      <c r="C57" s="1" t="s">
        <v>7</v>
      </c>
      <c r="D57" s="33">
        <v>184002</v>
      </c>
      <c r="E57" s="34">
        <v>179464</v>
      </c>
      <c r="F57" s="39">
        <f t="shared" si="1"/>
        <v>0.9753372245953849</v>
      </c>
    </row>
    <row r="58" spans="1:6" ht="15">
      <c r="A58" s="62" t="s">
        <v>75</v>
      </c>
      <c r="B58" s="63"/>
      <c r="C58" s="66" t="s">
        <v>77</v>
      </c>
      <c r="D58" s="26">
        <f>SUM(D59)</f>
        <v>54060</v>
      </c>
      <c r="E58" s="31">
        <f>SUM(E59)</f>
        <v>54059</v>
      </c>
      <c r="F58" s="46">
        <f>SUM(E58/D58)</f>
        <v>0.9999815020347762</v>
      </c>
    </row>
    <row r="59" spans="1:6" ht="15">
      <c r="A59" s="62"/>
      <c r="B59" s="63" t="s">
        <v>76</v>
      </c>
      <c r="C59" s="64" t="s">
        <v>78</v>
      </c>
      <c r="D59" s="40">
        <v>54060</v>
      </c>
      <c r="E59" s="34">
        <v>54059</v>
      </c>
      <c r="F59" s="39">
        <f>SUM(E59/D59)</f>
        <v>0.9999815020347762</v>
      </c>
    </row>
    <row r="60" spans="1:6" ht="15">
      <c r="A60" s="62" t="s">
        <v>67</v>
      </c>
      <c r="B60" s="63"/>
      <c r="C60" s="66" t="s">
        <v>156</v>
      </c>
      <c r="D60" s="71">
        <f>SUM(D61,D62)</f>
        <v>831612</v>
      </c>
      <c r="E60" s="68">
        <f>SUM(E61+E62)</f>
        <v>492105</v>
      </c>
      <c r="F60" s="39">
        <f>SUM(E60/D60)</f>
        <v>0.5917483153201253</v>
      </c>
    </row>
    <row r="61" spans="1:6" ht="15">
      <c r="A61" s="62"/>
      <c r="B61" s="63" t="s">
        <v>159</v>
      </c>
      <c r="C61" s="66" t="s">
        <v>7</v>
      </c>
      <c r="D61" s="108">
        <v>131612</v>
      </c>
      <c r="E61" s="70">
        <v>136134</v>
      </c>
      <c r="F61" s="39">
        <f>E61/D61</f>
        <v>1.0343585691274353</v>
      </c>
    </row>
    <row r="62" spans="1:6" ht="15">
      <c r="A62" s="62"/>
      <c r="B62" s="63" t="s">
        <v>157</v>
      </c>
      <c r="C62" s="69" t="s">
        <v>158</v>
      </c>
      <c r="D62" s="40">
        <v>700000</v>
      </c>
      <c r="E62" s="70">
        <v>355971</v>
      </c>
      <c r="F62" s="39">
        <f>SUM(E62/D62)</f>
        <v>0.50853</v>
      </c>
    </row>
    <row r="63" spans="1:6" ht="15">
      <c r="A63" s="62" t="s">
        <v>125</v>
      </c>
      <c r="B63" s="63" t="s">
        <v>163</v>
      </c>
      <c r="C63" s="66" t="s">
        <v>166</v>
      </c>
      <c r="D63" s="71">
        <v>500000</v>
      </c>
      <c r="E63" s="68">
        <v>379503</v>
      </c>
      <c r="F63" s="39"/>
    </row>
    <row r="64" spans="1:6" ht="15">
      <c r="A64" s="62" t="s">
        <v>128</v>
      </c>
      <c r="B64" s="63" t="s">
        <v>143</v>
      </c>
      <c r="C64" s="66" t="s">
        <v>153</v>
      </c>
      <c r="D64" s="71">
        <v>624487</v>
      </c>
      <c r="E64" s="68">
        <v>624763</v>
      </c>
      <c r="F64" s="39"/>
    </row>
    <row r="65" spans="1:6" ht="27" customHeight="1">
      <c r="A65" s="112" t="s">
        <v>73</v>
      </c>
      <c r="B65" s="113"/>
      <c r="C65" s="114"/>
      <c r="D65" s="47">
        <f>SUM(D11+D15+D16+D19+D21++D24+D30+D37+D43+D47+D49+D58+D64+D26+D60+D63)</f>
        <v>21277067</v>
      </c>
      <c r="E65" s="47">
        <f>SUM(E11+E15+E16+E19+E21+E24+E26+E30+E37+E43+E47+E49+E58+E64+E60+E63)</f>
        <v>20589440</v>
      </c>
      <c r="F65" s="46">
        <f t="shared" si="1"/>
        <v>0.9676822468059155</v>
      </c>
    </row>
    <row r="66" ht="12.75" customHeight="1" hidden="1"/>
    <row r="67" spans="1:6" ht="12.75" hidden="1">
      <c r="A67" s="2"/>
      <c r="B67" s="9"/>
      <c r="C67" s="2"/>
      <c r="D67" s="3"/>
      <c r="E67" s="4"/>
      <c r="F67" s="5"/>
    </row>
    <row r="68" spans="2:6" ht="12.75" hidden="1">
      <c r="B68" s="9"/>
      <c r="C68" s="2"/>
      <c r="D68" s="3"/>
      <c r="E68" s="4"/>
      <c r="F68" s="5"/>
    </row>
    <row r="69" spans="1:6" ht="12.75" hidden="1">
      <c r="A69" s="2"/>
      <c r="B69" s="9"/>
      <c r="C69" s="2"/>
      <c r="D69" s="3"/>
      <c r="E69" s="4"/>
      <c r="F69" s="5"/>
    </row>
    <row r="70" spans="1:6" ht="12.75">
      <c r="A70" s="2"/>
      <c r="B70" s="9"/>
      <c r="C70" s="2"/>
      <c r="D70" s="3"/>
      <c r="E70" s="4"/>
      <c r="F70" s="5"/>
    </row>
    <row r="71" ht="18">
      <c r="A71" s="10" t="s">
        <v>81</v>
      </c>
    </row>
    <row r="73" spans="1:6" ht="33.75" customHeight="1">
      <c r="A73" s="48" t="s">
        <v>141</v>
      </c>
      <c r="B73" s="48" t="s">
        <v>0</v>
      </c>
      <c r="C73" s="49" t="s">
        <v>1</v>
      </c>
      <c r="D73" s="50" t="s">
        <v>68</v>
      </c>
      <c r="E73" s="51" t="s">
        <v>69</v>
      </c>
      <c r="F73" s="23" t="s">
        <v>142</v>
      </c>
    </row>
    <row r="74" spans="1:6" ht="15">
      <c r="A74" s="24" t="s">
        <v>2</v>
      </c>
      <c r="B74" s="24"/>
      <c r="C74" s="25" t="s">
        <v>3</v>
      </c>
      <c r="D74" s="26">
        <f>SUM(D75+D77+D79)</f>
        <v>2298001</v>
      </c>
      <c r="E74" s="26">
        <f>SUM(E75+E77+E79)</f>
        <v>1584007</v>
      </c>
      <c r="F74" s="46">
        <f aca="true" t="shared" si="2" ref="F74:F83">(E74/D74)</f>
        <v>0.6892977853360377</v>
      </c>
    </row>
    <row r="75" spans="1:6" ht="15">
      <c r="A75" s="28"/>
      <c r="B75" s="32" t="s">
        <v>4</v>
      </c>
      <c r="C75" s="1" t="s">
        <v>5</v>
      </c>
      <c r="D75" s="33">
        <f>SUM(D76)</f>
        <v>1748365</v>
      </c>
      <c r="E75" s="34">
        <f>SUM(E76)</f>
        <v>1039536</v>
      </c>
      <c r="F75" s="35">
        <f>(E75/D75)</f>
        <v>0.5945760753618381</v>
      </c>
    </row>
    <row r="76" spans="1:6" ht="15">
      <c r="A76" s="28"/>
      <c r="B76" s="32"/>
      <c r="C76" s="74" t="s">
        <v>167</v>
      </c>
      <c r="D76" s="33">
        <v>1748365</v>
      </c>
      <c r="E76" s="34">
        <v>1039536</v>
      </c>
      <c r="F76" s="35">
        <f>E76/D76</f>
        <v>0.5945760753618381</v>
      </c>
    </row>
    <row r="77" spans="1:6" ht="15">
      <c r="A77" s="28"/>
      <c r="B77" s="32" t="s">
        <v>82</v>
      </c>
      <c r="C77" s="1" t="s">
        <v>83</v>
      </c>
      <c r="D77" s="33">
        <f>SUM(D78)</f>
        <v>7350</v>
      </c>
      <c r="E77" s="34">
        <f>SUM(E78)</f>
        <v>7217</v>
      </c>
      <c r="F77" s="35">
        <f t="shared" si="2"/>
        <v>0.981904761904762</v>
      </c>
    </row>
    <row r="78" spans="1:6" ht="15">
      <c r="A78" s="28"/>
      <c r="B78" s="32"/>
      <c r="C78" s="75" t="s">
        <v>168</v>
      </c>
      <c r="D78" s="33">
        <v>7350</v>
      </c>
      <c r="E78" s="34">
        <v>7217</v>
      </c>
      <c r="F78" s="35">
        <f>E78/D78</f>
        <v>0.981904761904762</v>
      </c>
    </row>
    <row r="79" spans="1:6" ht="14.25">
      <c r="A79" s="32"/>
      <c r="B79" s="52" t="s">
        <v>6</v>
      </c>
      <c r="C79" s="53" t="s">
        <v>7</v>
      </c>
      <c r="D79" s="33">
        <f>SUM(D80:D81)</f>
        <v>542286</v>
      </c>
      <c r="E79" s="34">
        <f>SUM(E80:E81)</f>
        <v>537254</v>
      </c>
      <c r="F79" s="35">
        <f t="shared" si="2"/>
        <v>0.9907207635823163</v>
      </c>
    </row>
    <row r="80" spans="1:6" ht="14.25">
      <c r="A80" s="32"/>
      <c r="B80" s="52"/>
      <c r="C80" s="76" t="s">
        <v>169</v>
      </c>
      <c r="D80" s="33">
        <v>6400</v>
      </c>
      <c r="E80" s="34">
        <v>6400</v>
      </c>
      <c r="F80" s="35">
        <f>E80/D80</f>
        <v>1</v>
      </c>
    </row>
    <row r="81" spans="1:6" ht="14.25">
      <c r="A81" s="32"/>
      <c r="B81" s="52"/>
      <c r="C81" s="75" t="s">
        <v>170</v>
      </c>
      <c r="D81" s="33">
        <v>535886</v>
      </c>
      <c r="E81" s="34">
        <v>530854</v>
      </c>
      <c r="F81" s="35">
        <f>E81/D81</f>
        <v>0.9906099431595526</v>
      </c>
    </row>
    <row r="82" spans="1:6" ht="30">
      <c r="A82" s="28" t="s">
        <v>84</v>
      </c>
      <c r="B82" s="28"/>
      <c r="C82" s="29" t="s">
        <v>139</v>
      </c>
      <c r="D82" s="31">
        <f>SUM(D83)</f>
        <v>260000</v>
      </c>
      <c r="E82" s="31">
        <f>SUM(E83)</f>
        <v>260000</v>
      </c>
      <c r="F82" s="46">
        <f t="shared" si="2"/>
        <v>1</v>
      </c>
    </row>
    <row r="83" spans="1:6" ht="15">
      <c r="A83" s="28"/>
      <c r="B83" s="32" t="s">
        <v>85</v>
      </c>
      <c r="C83" s="1" t="s">
        <v>86</v>
      </c>
      <c r="D83" s="33">
        <v>260000</v>
      </c>
      <c r="E83" s="34">
        <v>260000</v>
      </c>
      <c r="F83" s="35">
        <f t="shared" si="2"/>
        <v>1</v>
      </c>
    </row>
    <row r="84" spans="1:6" ht="15">
      <c r="A84" s="28"/>
      <c r="B84" s="32"/>
      <c r="C84" s="77" t="s">
        <v>171</v>
      </c>
      <c r="D84" s="33">
        <v>260000</v>
      </c>
      <c r="E84" s="34">
        <v>260000</v>
      </c>
      <c r="F84" s="35">
        <f>E84/D84</f>
        <v>1</v>
      </c>
    </row>
    <row r="85" spans="1:6" ht="15">
      <c r="A85" s="54" t="s">
        <v>87</v>
      </c>
      <c r="B85" s="54"/>
      <c r="C85" s="55" t="s">
        <v>88</v>
      </c>
      <c r="D85" s="56">
        <v>16000</v>
      </c>
      <c r="E85" s="56">
        <f>SUM(E86)</f>
        <v>15420</v>
      </c>
      <c r="F85" s="46">
        <f>(E85/D85)</f>
        <v>0.96375</v>
      </c>
    </row>
    <row r="86" spans="1:6" ht="15">
      <c r="A86" s="57"/>
      <c r="B86" s="58" t="s">
        <v>89</v>
      </c>
      <c r="C86" s="59" t="s">
        <v>7</v>
      </c>
      <c r="D86" s="33">
        <v>16000</v>
      </c>
      <c r="E86" s="34">
        <v>15420</v>
      </c>
      <c r="F86" s="35">
        <f>(E86/D86)</f>
        <v>0.96375</v>
      </c>
    </row>
    <row r="87" spans="1:6" ht="15">
      <c r="A87" s="57"/>
      <c r="B87" s="58"/>
      <c r="C87" s="59" t="s">
        <v>172</v>
      </c>
      <c r="D87" s="33">
        <v>16000</v>
      </c>
      <c r="E87" s="34">
        <v>15420</v>
      </c>
      <c r="F87" s="35">
        <f>(E87/D87)</f>
        <v>0.96375</v>
      </c>
    </row>
    <row r="88" spans="1:6" ht="14.25" customHeight="1">
      <c r="A88" s="54" t="s">
        <v>8</v>
      </c>
      <c r="B88" s="54"/>
      <c r="C88" s="55" t="s">
        <v>9</v>
      </c>
      <c r="D88" s="56">
        <f>SUM(D90+D94)</f>
        <v>751000</v>
      </c>
      <c r="E88" s="56">
        <f>SUM(E90+E94)</f>
        <v>742741</v>
      </c>
      <c r="F88" s="46">
        <f>(E88/D88)</f>
        <v>0.9890026631158455</v>
      </c>
    </row>
    <row r="89" spans="1:6" ht="15" hidden="1">
      <c r="A89" s="54"/>
      <c r="B89" s="61"/>
      <c r="C89" s="59"/>
      <c r="D89" s="67"/>
      <c r="E89" s="67"/>
      <c r="F89" s="35"/>
    </row>
    <row r="90" spans="1:6" ht="18" customHeight="1">
      <c r="A90" s="53"/>
      <c r="B90" s="52" t="s">
        <v>10</v>
      </c>
      <c r="C90" s="53" t="s">
        <v>11</v>
      </c>
      <c r="D90" s="33">
        <f>SUM(D91:D93)</f>
        <v>717000</v>
      </c>
      <c r="E90" s="34">
        <f>SUM(E91:E93)</f>
        <v>708741</v>
      </c>
      <c r="F90" s="35">
        <f aca="true" t="shared" si="3" ref="F90:F110">(E90/D90)</f>
        <v>0.9884811715481172</v>
      </c>
    </row>
    <row r="91" spans="1:6" ht="18" customHeight="1">
      <c r="A91" s="53"/>
      <c r="B91" s="52"/>
      <c r="C91" s="65" t="s">
        <v>169</v>
      </c>
      <c r="D91" s="33">
        <v>10500</v>
      </c>
      <c r="E91" s="34">
        <v>10500</v>
      </c>
      <c r="F91" s="35">
        <f t="shared" si="3"/>
        <v>1</v>
      </c>
    </row>
    <row r="92" spans="1:6" ht="18" customHeight="1">
      <c r="A92" s="53"/>
      <c r="B92" s="52"/>
      <c r="C92" s="65" t="s">
        <v>173</v>
      </c>
      <c r="D92" s="33">
        <v>462500</v>
      </c>
      <c r="E92" s="34">
        <v>457038</v>
      </c>
      <c r="F92" s="35">
        <f t="shared" si="3"/>
        <v>0.9881902702702703</v>
      </c>
    </row>
    <row r="93" spans="1:6" ht="18" customHeight="1">
      <c r="A93" s="53"/>
      <c r="B93" s="52"/>
      <c r="C93" s="65" t="s">
        <v>174</v>
      </c>
      <c r="D93" s="33">
        <v>244000</v>
      </c>
      <c r="E93" s="34">
        <v>241203</v>
      </c>
      <c r="F93" s="35">
        <f t="shared" si="3"/>
        <v>0.9885368852459017</v>
      </c>
    </row>
    <row r="94" spans="1:6" ht="18" customHeight="1">
      <c r="A94" s="53"/>
      <c r="B94" s="52" t="s">
        <v>215</v>
      </c>
      <c r="C94" s="65" t="s">
        <v>216</v>
      </c>
      <c r="D94" s="33">
        <v>34000</v>
      </c>
      <c r="E94" s="34">
        <v>34000</v>
      </c>
      <c r="F94" s="35">
        <f t="shared" si="3"/>
        <v>1</v>
      </c>
    </row>
    <row r="95" spans="1:6" ht="18" customHeight="1">
      <c r="A95" s="53"/>
      <c r="B95" s="52"/>
      <c r="C95" s="65" t="s">
        <v>217</v>
      </c>
      <c r="D95" s="33">
        <v>34000</v>
      </c>
      <c r="E95" s="34">
        <v>34000</v>
      </c>
      <c r="F95" s="35">
        <v>1</v>
      </c>
    </row>
    <row r="96" spans="1:6" ht="15">
      <c r="A96" s="54" t="s">
        <v>12</v>
      </c>
      <c r="B96" s="54"/>
      <c r="C96" s="55" t="s">
        <v>13</v>
      </c>
      <c r="D96" s="56">
        <f>SUM(D97)</f>
        <v>253997</v>
      </c>
      <c r="E96" s="56">
        <f>SUM(E97)</f>
        <v>213004</v>
      </c>
      <c r="F96" s="46">
        <f t="shared" si="3"/>
        <v>0.8386083300196459</v>
      </c>
    </row>
    <row r="97" spans="1:6" ht="15">
      <c r="A97" s="57"/>
      <c r="B97" s="58" t="s">
        <v>14</v>
      </c>
      <c r="C97" s="59" t="s">
        <v>15</v>
      </c>
      <c r="D97" s="33">
        <f>SUM(D98:D100)</f>
        <v>253997</v>
      </c>
      <c r="E97" s="34">
        <f>SUM(E98:E100)</f>
        <v>213004</v>
      </c>
      <c r="F97" s="35">
        <f t="shared" si="3"/>
        <v>0.8386083300196459</v>
      </c>
    </row>
    <row r="98" spans="1:6" ht="15">
      <c r="A98" s="57"/>
      <c r="B98" s="58"/>
      <c r="C98" s="59" t="s">
        <v>193</v>
      </c>
      <c r="D98" s="33">
        <v>30600</v>
      </c>
      <c r="E98" s="34">
        <v>29319</v>
      </c>
      <c r="F98" s="35">
        <f t="shared" si="3"/>
        <v>0.9581372549019608</v>
      </c>
    </row>
    <row r="99" spans="1:6" ht="15">
      <c r="A99" s="57"/>
      <c r="B99" s="58"/>
      <c r="C99" s="59" t="s">
        <v>175</v>
      </c>
      <c r="D99" s="33">
        <v>183397</v>
      </c>
      <c r="E99" s="34">
        <v>169727</v>
      </c>
      <c r="F99" s="35">
        <f t="shared" si="3"/>
        <v>0.9254622485645894</v>
      </c>
    </row>
    <row r="100" spans="1:6" ht="15">
      <c r="A100" s="57"/>
      <c r="B100" s="58"/>
      <c r="C100" s="59" t="s">
        <v>174</v>
      </c>
      <c r="D100" s="33">
        <v>40000</v>
      </c>
      <c r="E100" s="34">
        <v>13958</v>
      </c>
      <c r="F100" s="35">
        <f t="shared" si="3"/>
        <v>0.34895</v>
      </c>
    </row>
    <row r="101" spans="1:6" ht="15">
      <c r="A101" s="54" t="s">
        <v>90</v>
      </c>
      <c r="B101" s="54"/>
      <c r="C101" s="55" t="s">
        <v>93</v>
      </c>
      <c r="D101" s="56">
        <f>SUM(D102)</f>
        <v>55000</v>
      </c>
      <c r="E101" s="56">
        <f>SUM(E102)</f>
        <v>41133</v>
      </c>
      <c r="F101" s="46">
        <f t="shared" si="3"/>
        <v>0.7478727272727272</v>
      </c>
    </row>
    <row r="102" spans="1:6" ht="15">
      <c r="A102" s="57"/>
      <c r="B102" s="58" t="s">
        <v>91</v>
      </c>
      <c r="C102" s="59" t="s">
        <v>92</v>
      </c>
      <c r="D102" s="33">
        <f>SUM(D103:D104)</f>
        <v>55000</v>
      </c>
      <c r="E102" s="34">
        <f>SUM(E103:E104)</f>
        <v>41133</v>
      </c>
      <c r="F102" s="35">
        <f t="shared" si="3"/>
        <v>0.7478727272727272</v>
      </c>
    </row>
    <row r="103" spans="1:6" ht="15">
      <c r="A103" s="57"/>
      <c r="B103" s="58"/>
      <c r="C103" s="59" t="s">
        <v>169</v>
      </c>
      <c r="D103" s="33">
        <v>40100</v>
      </c>
      <c r="E103" s="34">
        <v>40100</v>
      </c>
      <c r="F103" s="35">
        <f t="shared" si="3"/>
        <v>1</v>
      </c>
    </row>
    <row r="104" spans="1:6" ht="15">
      <c r="A104" s="57"/>
      <c r="B104" s="58"/>
      <c r="C104" s="59" t="s">
        <v>173</v>
      </c>
      <c r="D104" s="33">
        <v>14900</v>
      </c>
      <c r="E104" s="34">
        <v>1033</v>
      </c>
      <c r="F104" s="35">
        <f t="shared" si="3"/>
        <v>0.06932885906040269</v>
      </c>
    </row>
    <row r="105" spans="1:6" ht="15">
      <c r="A105" s="54" t="s">
        <v>16</v>
      </c>
      <c r="B105" s="54"/>
      <c r="C105" s="55" t="s">
        <v>94</v>
      </c>
      <c r="D105" s="56">
        <f>SUM(D106+D109+D112+D116+D118)</f>
        <v>2551951</v>
      </c>
      <c r="E105" s="56">
        <f>SUM(E106+E109+E112+E116+E118)</f>
        <v>2468099</v>
      </c>
      <c r="F105" s="46">
        <f t="shared" si="3"/>
        <v>0.9671420023346843</v>
      </c>
    </row>
    <row r="106" spans="1:6" ht="15">
      <c r="A106" s="57"/>
      <c r="B106" s="58" t="s">
        <v>18</v>
      </c>
      <c r="C106" s="59" t="s">
        <v>145</v>
      </c>
      <c r="D106" s="33">
        <f>SUM(D107,D108)</f>
        <v>82461</v>
      </c>
      <c r="E106" s="34">
        <v>82461</v>
      </c>
      <c r="F106" s="35">
        <f t="shared" si="3"/>
        <v>1</v>
      </c>
    </row>
    <row r="107" spans="1:6" ht="15">
      <c r="A107" s="57"/>
      <c r="B107" s="58"/>
      <c r="C107" s="59" t="s">
        <v>176</v>
      </c>
      <c r="D107" s="33">
        <v>82311</v>
      </c>
      <c r="E107" s="34">
        <v>82311</v>
      </c>
      <c r="F107" s="35">
        <f t="shared" si="3"/>
        <v>1</v>
      </c>
    </row>
    <row r="108" spans="1:6" ht="15">
      <c r="A108" s="57"/>
      <c r="B108" s="58"/>
      <c r="C108" s="59" t="s">
        <v>173</v>
      </c>
      <c r="D108" s="33">
        <v>150</v>
      </c>
      <c r="E108" s="34">
        <v>150</v>
      </c>
      <c r="F108" s="35">
        <f t="shared" si="3"/>
        <v>1</v>
      </c>
    </row>
    <row r="109" spans="1:6" ht="14.25">
      <c r="A109" s="53"/>
      <c r="B109" s="52" t="s">
        <v>95</v>
      </c>
      <c r="C109" s="53" t="s">
        <v>98</v>
      </c>
      <c r="D109" s="33">
        <f>SUM(D110:D111)</f>
        <v>111000</v>
      </c>
      <c r="E109" s="34">
        <f>SUM(E110,E111)</f>
        <v>106817</v>
      </c>
      <c r="F109" s="35">
        <f t="shared" si="3"/>
        <v>0.9623153153153153</v>
      </c>
    </row>
    <row r="110" spans="1:6" ht="14.25">
      <c r="A110" s="53"/>
      <c r="B110" s="52"/>
      <c r="C110" s="53" t="s">
        <v>177</v>
      </c>
      <c r="D110" s="33">
        <v>106000</v>
      </c>
      <c r="E110" s="34">
        <v>103170</v>
      </c>
      <c r="F110" s="35">
        <f t="shared" si="3"/>
        <v>0.9733018867924528</v>
      </c>
    </row>
    <row r="111" spans="1:6" ht="14.25">
      <c r="A111" s="53"/>
      <c r="B111" s="52"/>
      <c r="C111" s="53" t="s">
        <v>173</v>
      </c>
      <c r="D111" s="33">
        <v>5000</v>
      </c>
      <c r="E111" s="34">
        <v>3647</v>
      </c>
      <c r="F111" s="35">
        <f>+E111/D111</f>
        <v>0.7294</v>
      </c>
    </row>
    <row r="112" spans="1:6" ht="14.25">
      <c r="A112" s="53"/>
      <c r="B112" s="52" t="s">
        <v>96</v>
      </c>
      <c r="C112" s="53" t="s">
        <v>99</v>
      </c>
      <c r="D112" s="33">
        <f>SUM(D113:D115)</f>
        <v>2263490</v>
      </c>
      <c r="E112" s="34">
        <f>SUM(E113:E115)</f>
        <v>2217201</v>
      </c>
      <c r="F112" s="35">
        <f>(E112/D112)</f>
        <v>0.9795497218896483</v>
      </c>
    </row>
    <row r="113" spans="1:6" ht="14.25">
      <c r="A113" s="53"/>
      <c r="B113" s="52"/>
      <c r="C113" s="53" t="s">
        <v>177</v>
      </c>
      <c r="D113" s="33">
        <v>20400</v>
      </c>
      <c r="E113" s="34">
        <v>20360</v>
      </c>
      <c r="F113" s="35">
        <f>E113/D113</f>
        <v>0.9980392156862745</v>
      </c>
    </row>
    <row r="114" spans="1:6" ht="14.25">
      <c r="A114" s="53"/>
      <c r="B114" s="52"/>
      <c r="C114" s="53" t="s">
        <v>176</v>
      </c>
      <c r="D114" s="33">
        <v>1828750</v>
      </c>
      <c r="E114" s="34">
        <v>1810930</v>
      </c>
      <c r="F114" s="35">
        <f>E114/D114</f>
        <v>0.9902556390977444</v>
      </c>
    </row>
    <row r="115" spans="1:6" ht="14.25">
      <c r="A115" s="53"/>
      <c r="B115" s="52"/>
      <c r="C115" s="53" t="s">
        <v>173</v>
      </c>
      <c r="D115" s="33">
        <v>414340</v>
      </c>
      <c r="E115" s="34">
        <v>385911</v>
      </c>
      <c r="F115" s="35">
        <f>E115/D115</f>
        <v>0.9313872664961143</v>
      </c>
    </row>
    <row r="116" spans="1:6" ht="14.25">
      <c r="A116" s="53"/>
      <c r="B116" s="52" t="s">
        <v>97</v>
      </c>
      <c r="C116" s="53" t="s">
        <v>100</v>
      </c>
      <c r="D116" s="33">
        <v>35000</v>
      </c>
      <c r="E116" s="34">
        <v>6700</v>
      </c>
      <c r="F116" s="35">
        <f>(E116/D116)</f>
        <v>0.19142857142857142</v>
      </c>
    </row>
    <row r="117" spans="1:6" ht="14.25">
      <c r="A117" s="53"/>
      <c r="B117" s="52"/>
      <c r="C117" s="53" t="s">
        <v>173</v>
      </c>
      <c r="D117" s="33">
        <v>35000</v>
      </c>
      <c r="E117" s="34">
        <v>6700</v>
      </c>
      <c r="F117" s="35">
        <f>E117/D117</f>
        <v>0.19142857142857142</v>
      </c>
    </row>
    <row r="118" spans="1:6" ht="14.25">
      <c r="A118" s="53"/>
      <c r="B118" s="52" t="s">
        <v>20</v>
      </c>
      <c r="C118" s="53" t="s">
        <v>7</v>
      </c>
      <c r="D118" s="33">
        <f>SUM(D119:D120)</f>
        <v>60000</v>
      </c>
      <c r="E118" s="34">
        <f>SUM(E119:E120)</f>
        <v>54920</v>
      </c>
      <c r="F118" s="35">
        <f>(E118/D118)</f>
        <v>0.9153333333333333</v>
      </c>
    </row>
    <row r="119" spans="1:6" ht="14.25">
      <c r="A119" s="53"/>
      <c r="B119" s="52"/>
      <c r="C119" s="53" t="s">
        <v>171</v>
      </c>
      <c r="D119" s="33">
        <v>10000</v>
      </c>
      <c r="E119" s="34">
        <v>10000</v>
      </c>
      <c r="F119" s="35">
        <f>E119/D119</f>
        <v>1</v>
      </c>
    </row>
    <row r="120" spans="1:6" ht="14.25">
      <c r="A120" s="53"/>
      <c r="B120" s="52"/>
      <c r="C120" s="53" t="s">
        <v>173</v>
      </c>
      <c r="D120" s="33">
        <v>50000</v>
      </c>
      <c r="E120" s="34">
        <v>44920</v>
      </c>
      <c r="F120" s="35">
        <f>E120/D120</f>
        <v>0.8984</v>
      </c>
    </row>
    <row r="121" spans="1:6" ht="30">
      <c r="A121" s="78">
        <v>751</v>
      </c>
      <c r="B121" s="24"/>
      <c r="C121" s="25" t="s">
        <v>22</v>
      </c>
      <c r="D121" s="30">
        <f>SUM(D122)</f>
        <v>1491</v>
      </c>
      <c r="E121" s="30">
        <f>SUM(E122)</f>
        <v>1491</v>
      </c>
      <c r="F121" s="46">
        <f>(E121/D121)</f>
        <v>1</v>
      </c>
    </row>
    <row r="122" spans="1:6" ht="28.5">
      <c r="A122" s="24"/>
      <c r="B122" s="32" t="s">
        <v>23</v>
      </c>
      <c r="C122" s="1" t="s">
        <v>24</v>
      </c>
      <c r="D122" s="33">
        <f>SUM(D123)</f>
        <v>1491</v>
      </c>
      <c r="E122" s="34">
        <f>SUM(E123)</f>
        <v>1491</v>
      </c>
      <c r="F122" s="35">
        <f>(E122/D122)</f>
        <v>1</v>
      </c>
    </row>
    <row r="123" spans="1:6" ht="15">
      <c r="A123" s="24"/>
      <c r="B123" s="32"/>
      <c r="C123" s="1" t="s">
        <v>173</v>
      </c>
      <c r="D123" s="33">
        <v>1491</v>
      </c>
      <c r="E123" s="34">
        <v>1491</v>
      </c>
      <c r="F123" s="35">
        <f>E123/D123</f>
        <v>1</v>
      </c>
    </row>
    <row r="124" spans="1:6" ht="18.75" customHeight="1">
      <c r="A124" s="24" t="s">
        <v>25</v>
      </c>
      <c r="B124" s="24"/>
      <c r="C124" s="25" t="s">
        <v>26</v>
      </c>
      <c r="D124" s="30">
        <f>SUM(D126+D133+D131)</f>
        <v>199500</v>
      </c>
      <c r="E124" s="30">
        <f>SUM(E126+E131+E133)</f>
        <v>145701</v>
      </c>
      <c r="F124" s="46">
        <f aca="true" t="shared" si="4" ref="F124:F129">(E124/D124)</f>
        <v>0.7303308270676692</v>
      </c>
    </row>
    <row r="125" spans="1:6" ht="0.75" customHeight="1">
      <c r="A125" s="24" t="s">
        <v>25</v>
      </c>
      <c r="B125" s="32" t="s">
        <v>130</v>
      </c>
      <c r="C125" s="1"/>
      <c r="D125" s="33"/>
      <c r="E125" s="34">
        <v>0</v>
      </c>
      <c r="F125" s="35" t="e">
        <f t="shared" si="4"/>
        <v>#DIV/0!</v>
      </c>
    </row>
    <row r="126" spans="1:6" ht="18.75" customHeight="1">
      <c r="A126" s="24"/>
      <c r="B126" s="32" t="s">
        <v>101</v>
      </c>
      <c r="C126" s="1" t="s">
        <v>102</v>
      </c>
      <c r="D126" s="33">
        <f>SUM(D127+D128+D130)</f>
        <v>148000</v>
      </c>
      <c r="E126" s="34">
        <f>SUM(E127+E128+E130)</f>
        <v>141951</v>
      </c>
      <c r="F126" s="35">
        <f t="shared" si="4"/>
        <v>0.9591283783783784</v>
      </c>
    </row>
    <row r="127" spans="1:6" ht="18.75" customHeight="1">
      <c r="A127" s="24"/>
      <c r="B127" s="32"/>
      <c r="C127" s="1" t="s">
        <v>177</v>
      </c>
      <c r="D127" s="33">
        <v>12000</v>
      </c>
      <c r="E127" s="34">
        <v>11848</v>
      </c>
      <c r="F127" s="35">
        <f t="shared" si="4"/>
        <v>0.9873333333333333</v>
      </c>
    </row>
    <row r="128" spans="1:6" ht="15">
      <c r="A128" s="24"/>
      <c r="B128" s="32"/>
      <c r="C128" s="1" t="s">
        <v>176</v>
      </c>
      <c r="D128" s="33">
        <v>56900</v>
      </c>
      <c r="E128" s="34">
        <v>55911</v>
      </c>
      <c r="F128" s="35">
        <f t="shared" si="4"/>
        <v>0.9826186291739895</v>
      </c>
    </row>
    <row r="129" spans="1:6" ht="15" hidden="1">
      <c r="A129" s="24"/>
      <c r="B129" s="32"/>
      <c r="C129" s="1" t="s">
        <v>173</v>
      </c>
      <c r="D129" s="33">
        <v>65750</v>
      </c>
      <c r="E129" s="34">
        <v>56616</v>
      </c>
      <c r="F129" s="35">
        <f t="shared" si="4"/>
        <v>0.8610798479087453</v>
      </c>
    </row>
    <row r="130" spans="1:6" ht="15">
      <c r="A130" s="24"/>
      <c r="B130" s="32"/>
      <c r="C130" s="1" t="s">
        <v>201</v>
      </c>
      <c r="D130" s="33">
        <v>79100</v>
      </c>
      <c r="E130" s="34">
        <v>74192</v>
      </c>
      <c r="F130" s="35">
        <f>E130/D130</f>
        <v>0.9379519595448799</v>
      </c>
    </row>
    <row r="131" spans="1:6" ht="15">
      <c r="A131" s="24"/>
      <c r="B131" s="32" t="s">
        <v>197</v>
      </c>
      <c r="C131" s="1" t="s">
        <v>200</v>
      </c>
      <c r="D131" s="33">
        <v>1500</v>
      </c>
      <c r="E131" s="34">
        <v>1500</v>
      </c>
      <c r="F131" s="35">
        <v>1</v>
      </c>
    </row>
    <row r="132" spans="1:6" ht="15">
      <c r="A132" s="24"/>
      <c r="B132" s="32"/>
      <c r="C132" s="1" t="s">
        <v>175</v>
      </c>
      <c r="D132" s="33">
        <v>1500</v>
      </c>
      <c r="E132" s="34">
        <v>1500</v>
      </c>
      <c r="F132" s="35">
        <f>(E132/D132)</f>
        <v>1</v>
      </c>
    </row>
    <row r="133" spans="1:6" ht="15">
      <c r="A133" s="24"/>
      <c r="B133" s="32" t="s">
        <v>151</v>
      </c>
      <c r="C133" s="1" t="s">
        <v>152</v>
      </c>
      <c r="D133" s="33">
        <v>50000</v>
      </c>
      <c r="E133" s="34">
        <f>SUM(E135:E136)</f>
        <v>2250</v>
      </c>
      <c r="F133" s="35">
        <v>0.045</v>
      </c>
    </row>
    <row r="134" spans="1:6" ht="15" hidden="1">
      <c r="A134" s="24"/>
      <c r="B134" s="52"/>
      <c r="C134" s="53"/>
      <c r="D134" s="33"/>
      <c r="E134" s="34"/>
      <c r="F134" s="35"/>
    </row>
    <row r="135" spans="1:6" ht="15">
      <c r="A135" s="24"/>
      <c r="B135" s="52"/>
      <c r="C135" s="73" t="s">
        <v>173</v>
      </c>
      <c r="D135" s="33">
        <v>50000</v>
      </c>
      <c r="E135" s="34">
        <v>2250</v>
      </c>
      <c r="F135" s="35">
        <f>E135/D135</f>
        <v>0.045</v>
      </c>
    </row>
    <row r="136" spans="1:6" ht="15">
      <c r="A136" s="24"/>
      <c r="B136" s="52"/>
      <c r="C136" s="73"/>
      <c r="D136" s="33"/>
      <c r="E136" s="34"/>
      <c r="F136" s="35"/>
    </row>
    <row r="137" spans="1:6" ht="15">
      <c r="A137" s="24" t="s">
        <v>103</v>
      </c>
      <c r="B137" s="24"/>
      <c r="C137" s="25" t="s">
        <v>104</v>
      </c>
      <c r="D137" s="30">
        <f>SUM(D138:D138)</f>
        <v>343400</v>
      </c>
      <c r="E137" s="30">
        <f>SUM(E138)</f>
        <v>342094</v>
      </c>
      <c r="F137" s="46">
        <f>(E137/D137)</f>
        <v>0.9961968549796156</v>
      </c>
    </row>
    <row r="138" spans="1:6" ht="28.5">
      <c r="A138" s="24"/>
      <c r="B138" s="32" t="s">
        <v>105</v>
      </c>
      <c r="C138" s="1" t="s">
        <v>106</v>
      </c>
      <c r="D138" s="33">
        <v>343400</v>
      </c>
      <c r="E138" s="34">
        <v>342094</v>
      </c>
      <c r="F138" s="35">
        <f>(E138/D138)</f>
        <v>0.9961968549796156</v>
      </c>
    </row>
    <row r="139" spans="1:6" ht="15">
      <c r="A139" s="24"/>
      <c r="B139" s="32"/>
      <c r="C139" s="79" t="s">
        <v>179</v>
      </c>
      <c r="D139" s="33">
        <v>343400</v>
      </c>
      <c r="E139" s="34">
        <v>342094</v>
      </c>
      <c r="F139" s="35">
        <f>E139/D139</f>
        <v>0.9961968549796156</v>
      </c>
    </row>
    <row r="140" spans="1:6" ht="15">
      <c r="A140" s="24" t="s">
        <v>41</v>
      </c>
      <c r="B140" s="24"/>
      <c r="C140" s="25" t="s">
        <v>42</v>
      </c>
      <c r="D140" s="30">
        <f>SUM(D141)</f>
        <v>50000</v>
      </c>
      <c r="E140" s="30">
        <f>SUM(E141)</f>
        <v>0</v>
      </c>
      <c r="F140" s="46">
        <f aca="true" t="shared" si="5" ref="F140:F149">(E140/D140)</f>
        <v>0</v>
      </c>
    </row>
    <row r="141" spans="1:6" ht="15">
      <c r="A141" s="24"/>
      <c r="B141" s="32" t="s">
        <v>107</v>
      </c>
      <c r="C141" s="45" t="s">
        <v>108</v>
      </c>
      <c r="D141" s="33">
        <v>50000</v>
      </c>
      <c r="E141" s="34">
        <v>0</v>
      </c>
      <c r="F141" s="35">
        <f t="shared" si="5"/>
        <v>0</v>
      </c>
    </row>
    <row r="142" spans="1:6" ht="14.25" customHeight="1">
      <c r="A142" s="24"/>
      <c r="B142" s="32"/>
      <c r="C142" s="80" t="s">
        <v>173</v>
      </c>
      <c r="D142" s="33">
        <v>50000</v>
      </c>
      <c r="E142" s="34">
        <v>0</v>
      </c>
      <c r="F142" s="35">
        <f t="shared" si="5"/>
        <v>0</v>
      </c>
    </row>
    <row r="143" spans="1:6" ht="15">
      <c r="A143" s="24" t="s">
        <v>47</v>
      </c>
      <c r="B143" s="54"/>
      <c r="C143" s="55" t="s">
        <v>48</v>
      </c>
      <c r="D143" s="56">
        <f>SUM(D144+D150+D154+D158+D161+D166+D173+D175+D178)</f>
        <v>9076006</v>
      </c>
      <c r="E143" s="56">
        <f>SUM(E144+E150+E154+E158+E161+E166+E173+E175+E178)</f>
        <v>8648157</v>
      </c>
      <c r="F143" s="46">
        <f t="shared" si="5"/>
        <v>0.952859330414722</v>
      </c>
    </row>
    <row r="144" spans="1:6" ht="15">
      <c r="A144" s="54"/>
      <c r="B144" s="58" t="s">
        <v>49</v>
      </c>
      <c r="C144" s="59" t="s">
        <v>50</v>
      </c>
      <c r="D144" s="33">
        <f>SUM(D145:D149)</f>
        <v>5323135</v>
      </c>
      <c r="E144" s="34">
        <f>SUM(E145:E149)</f>
        <v>5074860</v>
      </c>
      <c r="F144" s="35">
        <f t="shared" si="5"/>
        <v>0.953359251644003</v>
      </c>
    </row>
    <row r="145" spans="1:6" ht="15">
      <c r="A145" s="57"/>
      <c r="B145" s="58"/>
      <c r="C145" s="59" t="s">
        <v>181</v>
      </c>
      <c r="D145" s="33">
        <v>480000</v>
      </c>
      <c r="E145" s="34">
        <v>475645</v>
      </c>
      <c r="F145" s="35">
        <f t="shared" si="5"/>
        <v>0.9909270833333333</v>
      </c>
    </row>
    <row r="146" spans="1:6" ht="15">
      <c r="A146" s="57"/>
      <c r="B146" s="58"/>
      <c r="C146" s="59" t="s">
        <v>177</v>
      </c>
      <c r="D146" s="33">
        <v>222558</v>
      </c>
      <c r="E146" s="34">
        <v>207722</v>
      </c>
      <c r="F146" s="35">
        <f t="shared" si="5"/>
        <v>0.9333387251862436</v>
      </c>
    </row>
    <row r="147" spans="1:6" ht="15">
      <c r="A147" s="57"/>
      <c r="B147" s="58"/>
      <c r="C147" s="59" t="s">
        <v>176</v>
      </c>
      <c r="D147" s="33">
        <v>3793301</v>
      </c>
      <c r="E147" s="34">
        <v>3657449</v>
      </c>
      <c r="F147" s="35">
        <f t="shared" si="5"/>
        <v>0.9641863379679071</v>
      </c>
    </row>
    <row r="148" spans="1:6" ht="15">
      <c r="A148" s="57"/>
      <c r="B148" s="58"/>
      <c r="C148" s="59" t="s">
        <v>173</v>
      </c>
      <c r="D148" s="33">
        <v>822876</v>
      </c>
      <c r="E148" s="34">
        <v>729654</v>
      </c>
      <c r="F148" s="35">
        <f t="shared" si="5"/>
        <v>0.8867119711839937</v>
      </c>
    </row>
    <row r="149" spans="1:6" ht="15">
      <c r="A149" s="57"/>
      <c r="B149" s="58"/>
      <c r="C149" s="59" t="s">
        <v>174</v>
      </c>
      <c r="D149" s="33">
        <v>4400</v>
      </c>
      <c r="E149" s="34">
        <v>4390</v>
      </c>
      <c r="F149" s="35">
        <f t="shared" si="5"/>
        <v>0.9977272727272727</v>
      </c>
    </row>
    <row r="150" spans="1:6" ht="15">
      <c r="A150" s="57"/>
      <c r="B150" s="52" t="s">
        <v>109</v>
      </c>
      <c r="C150" s="60" t="s">
        <v>133</v>
      </c>
      <c r="D150" s="33">
        <f>SUM(D151:D153)</f>
        <v>490641</v>
      </c>
      <c r="E150" s="34">
        <f>SUM(E151:E153)</f>
        <v>487091</v>
      </c>
      <c r="F150" s="35">
        <f>SUM(E150/D150)</f>
        <v>0.9927645671682555</v>
      </c>
    </row>
    <row r="151" spans="1:6" ht="15">
      <c r="A151" s="57"/>
      <c r="B151" s="52"/>
      <c r="C151" s="82" t="s">
        <v>177</v>
      </c>
      <c r="D151" s="33">
        <v>29246</v>
      </c>
      <c r="E151" s="34">
        <v>29181</v>
      </c>
      <c r="F151" s="35">
        <f>E151/D151</f>
        <v>0.9977774738425768</v>
      </c>
    </row>
    <row r="152" spans="1:6" ht="15">
      <c r="A152" s="57"/>
      <c r="B152" s="52"/>
      <c r="C152" s="82" t="s">
        <v>176</v>
      </c>
      <c r="D152" s="33">
        <v>436026</v>
      </c>
      <c r="E152" s="34">
        <v>433205</v>
      </c>
      <c r="F152" s="35">
        <f>E152/D152</f>
        <v>0.9935302023273841</v>
      </c>
    </row>
    <row r="153" spans="1:6" ht="15">
      <c r="A153" s="57"/>
      <c r="B153" s="52"/>
      <c r="C153" s="82" t="s">
        <v>173</v>
      </c>
      <c r="D153" s="33">
        <v>25369</v>
      </c>
      <c r="E153" s="34">
        <v>24705</v>
      </c>
      <c r="F153" s="35">
        <f>E153/D153</f>
        <v>0.973826323465647</v>
      </c>
    </row>
    <row r="154" spans="1:6" ht="14.25">
      <c r="A154" s="53"/>
      <c r="B154" s="52" t="s">
        <v>110</v>
      </c>
      <c r="C154" s="53" t="s">
        <v>115</v>
      </c>
      <c r="D154" s="33">
        <f>SUM(D155:D157)</f>
        <v>1474328</v>
      </c>
      <c r="E154" s="34">
        <f>SUM(E155:E157)</f>
        <v>1463773</v>
      </c>
      <c r="F154" s="35">
        <f>(E154/D154)</f>
        <v>0.9928408061164137</v>
      </c>
    </row>
    <row r="155" spans="1:6" ht="14.25">
      <c r="A155" s="53"/>
      <c r="B155" s="52"/>
      <c r="C155" s="73" t="s">
        <v>182</v>
      </c>
      <c r="D155" s="33">
        <v>72466</v>
      </c>
      <c r="E155" s="34">
        <v>72225</v>
      </c>
      <c r="F155" s="35">
        <f>E155/D155</f>
        <v>0.9966743024314851</v>
      </c>
    </row>
    <row r="156" spans="1:6" ht="14.25">
      <c r="A156" s="53"/>
      <c r="B156" s="52"/>
      <c r="C156" s="73" t="s">
        <v>176</v>
      </c>
      <c r="D156" s="33">
        <v>1341874</v>
      </c>
      <c r="E156" s="34">
        <v>1331560</v>
      </c>
      <c r="F156" s="35">
        <f>E156/D156</f>
        <v>0.9923137343744644</v>
      </c>
    </row>
    <row r="157" spans="1:6" ht="14.25">
      <c r="A157" s="53"/>
      <c r="B157" s="52"/>
      <c r="C157" s="73" t="s">
        <v>173</v>
      </c>
      <c r="D157" s="33">
        <v>59988</v>
      </c>
      <c r="E157" s="34">
        <v>59988</v>
      </c>
      <c r="F157" s="35">
        <f>E157/D157</f>
        <v>1</v>
      </c>
    </row>
    <row r="158" spans="1:6" ht="14.25">
      <c r="A158" s="53"/>
      <c r="B158" s="52" t="s">
        <v>111</v>
      </c>
      <c r="C158" s="53" t="s">
        <v>116</v>
      </c>
      <c r="D158" s="33">
        <f>SUM(D159:D160)</f>
        <v>363100</v>
      </c>
      <c r="E158" s="34">
        <f>SUM(E159:E160)</f>
        <v>353192</v>
      </c>
      <c r="F158" s="35">
        <f>(E158/D158)</f>
        <v>0.9727127513081796</v>
      </c>
    </row>
    <row r="159" spans="1:6" ht="14.25">
      <c r="A159" s="53"/>
      <c r="B159" s="52"/>
      <c r="C159" s="73" t="s">
        <v>177</v>
      </c>
      <c r="D159" s="33">
        <v>5500</v>
      </c>
      <c r="E159" s="34">
        <v>1305</v>
      </c>
      <c r="F159" s="35">
        <f>E159/D159</f>
        <v>0.23727272727272727</v>
      </c>
    </row>
    <row r="160" spans="1:6" ht="14.25">
      <c r="A160" s="53"/>
      <c r="B160" s="52"/>
      <c r="C160" s="73" t="s">
        <v>173</v>
      </c>
      <c r="D160" s="33">
        <v>357600</v>
      </c>
      <c r="E160" s="34">
        <v>351887</v>
      </c>
      <c r="F160" s="35">
        <f>E160/D160</f>
        <v>0.9840240492170023</v>
      </c>
    </row>
    <row r="161" spans="1:6" ht="14.25">
      <c r="A161" s="53"/>
      <c r="B161" s="52" t="s">
        <v>112</v>
      </c>
      <c r="C161" s="53" t="s">
        <v>117</v>
      </c>
      <c r="D161" s="33">
        <f>SUM(D162:D164)</f>
        <v>533177</v>
      </c>
      <c r="E161" s="34">
        <f>SUM(E162:E164)</f>
        <v>506992</v>
      </c>
      <c r="F161" s="35">
        <f>(E161/D161)</f>
        <v>0.950888729258764</v>
      </c>
    </row>
    <row r="162" spans="1:6" ht="14.25">
      <c r="A162" s="53"/>
      <c r="B162" s="52"/>
      <c r="C162" s="53" t="s">
        <v>177</v>
      </c>
      <c r="D162" s="33">
        <v>1200</v>
      </c>
      <c r="E162" s="34">
        <v>290</v>
      </c>
      <c r="F162" s="35">
        <f>E162/D162</f>
        <v>0.24166666666666667</v>
      </c>
    </row>
    <row r="163" spans="1:6" ht="14.25">
      <c r="A163" s="53"/>
      <c r="B163" s="52"/>
      <c r="C163" s="53" t="s">
        <v>176</v>
      </c>
      <c r="D163" s="33">
        <v>478805</v>
      </c>
      <c r="E163" s="34">
        <v>466877</v>
      </c>
      <c r="F163" s="35">
        <f>E163/D163</f>
        <v>0.9750879794488362</v>
      </c>
    </row>
    <row r="164" spans="1:6" ht="14.25">
      <c r="A164" s="53"/>
      <c r="B164" s="52"/>
      <c r="C164" s="53" t="s">
        <v>173</v>
      </c>
      <c r="D164" s="33">
        <v>53172</v>
      </c>
      <c r="E164" s="34">
        <v>39825</v>
      </c>
      <c r="F164" s="35">
        <f>E164/D164</f>
        <v>0.7489844278943805</v>
      </c>
    </row>
    <row r="165" spans="1:6" ht="14.25">
      <c r="A165" s="53"/>
      <c r="B165" s="52"/>
      <c r="C165" s="53"/>
      <c r="D165" s="33"/>
      <c r="E165" s="34"/>
      <c r="F165" s="35"/>
    </row>
    <row r="166" spans="1:6" ht="14.25">
      <c r="A166" s="53"/>
      <c r="B166" s="52" t="s">
        <v>113</v>
      </c>
      <c r="C166" s="53" t="s">
        <v>118</v>
      </c>
      <c r="D166" s="33">
        <v>37282</v>
      </c>
      <c r="E166" s="34">
        <v>19028</v>
      </c>
      <c r="F166" s="35">
        <f>(E166/D166)</f>
        <v>0.5103803444021243</v>
      </c>
    </row>
    <row r="167" spans="1:6" ht="14.25" hidden="1">
      <c r="A167" s="53"/>
      <c r="B167" s="52"/>
      <c r="C167" s="53"/>
      <c r="D167" s="33"/>
      <c r="E167" s="34">
        <v>0</v>
      </c>
      <c r="F167" s="35"/>
    </row>
    <row r="168" spans="1:6" ht="14.25">
      <c r="A168" s="53"/>
      <c r="B168" s="52"/>
      <c r="C168" s="53" t="s">
        <v>173</v>
      </c>
      <c r="D168" s="33">
        <v>35582</v>
      </c>
      <c r="E168" s="34">
        <v>19028</v>
      </c>
      <c r="F168" s="35">
        <f>E168/D168</f>
        <v>0.5347647687032769</v>
      </c>
    </row>
    <row r="169" spans="1:6" ht="14.25" hidden="1">
      <c r="A169" s="53"/>
      <c r="B169" s="52" t="s">
        <v>114</v>
      </c>
      <c r="C169" s="53" t="s">
        <v>7</v>
      </c>
      <c r="D169" s="33">
        <f>SUM(D170:D173)</f>
        <v>275849</v>
      </c>
      <c r="E169" s="34">
        <f>SUM(E170:E173)</f>
        <v>242762</v>
      </c>
      <c r="F169" s="35">
        <f>(E169/D169)</f>
        <v>0.8800539425555286</v>
      </c>
    </row>
    <row r="170" spans="1:6" ht="14.25">
      <c r="A170" s="53"/>
      <c r="B170" s="52"/>
      <c r="C170" s="65" t="s">
        <v>177</v>
      </c>
      <c r="D170" s="33">
        <v>1700</v>
      </c>
      <c r="E170" s="34">
        <v>0</v>
      </c>
      <c r="F170" s="35"/>
    </row>
    <row r="171" spans="1:6" ht="14.25" hidden="1">
      <c r="A171" s="53"/>
      <c r="B171" s="52"/>
      <c r="C171" s="65" t="s">
        <v>173</v>
      </c>
      <c r="D171" s="33">
        <v>52749</v>
      </c>
      <c r="E171" s="34">
        <v>47962</v>
      </c>
      <c r="F171" s="35">
        <f>E171/D171</f>
        <v>0.9092494644448236</v>
      </c>
    </row>
    <row r="172" spans="1:6" ht="14.25">
      <c r="A172" s="53"/>
      <c r="B172" s="52"/>
      <c r="C172" s="59"/>
      <c r="D172" s="33"/>
      <c r="E172" s="34"/>
      <c r="F172" s="35"/>
    </row>
    <row r="173" spans="1:6" ht="14.25">
      <c r="A173" s="53"/>
      <c r="B173" s="52" t="s">
        <v>202</v>
      </c>
      <c r="C173" s="81" t="s">
        <v>203</v>
      </c>
      <c r="D173" s="33">
        <v>221400</v>
      </c>
      <c r="E173" s="34">
        <v>194800</v>
      </c>
      <c r="F173" s="35">
        <f>+E173/D173</f>
        <v>0.8798554652213189</v>
      </c>
    </row>
    <row r="174" spans="1:6" ht="15.75" customHeight="1">
      <c r="A174" s="53"/>
      <c r="B174" s="52"/>
      <c r="C174" s="59" t="s">
        <v>204</v>
      </c>
      <c r="D174" s="33">
        <v>221400</v>
      </c>
      <c r="E174" s="34">
        <v>194800</v>
      </c>
      <c r="F174" s="35">
        <f>+E174/D174</f>
        <v>0.8798554652213189</v>
      </c>
    </row>
    <row r="175" spans="1:6" ht="14.25">
      <c r="A175" s="53"/>
      <c r="B175" s="72" t="s">
        <v>147</v>
      </c>
      <c r="C175" s="65" t="s">
        <v>146</v>
      </c>
      <c r="D175" s="33">
        <v>490000</v>
      </c>
      <c r="E175" s="34">
        <f>SUM(E176+E177)</f>
        <v>443036</v>
      </c>
      <c r="F175" s="35">
        <f>(E175/D175)</f>
        <v>0.9041551020408163</v>
      </c>
    </row>
    <row r="176" spans="1:6" ht="14.25">
      <c r="A176" s="53"/>
      <c r="B176" s="52"/>
      <c r="C176" s="81" t="s">
        <v>181</v>
      </c>
      <c r="D176" s="33">
        <v>460000</v>
      </c>
      <c r="E176" s="34">
        <v>420355</v>
      </c>
      <c r="F176" s="35">
        <f>(E176/D176)</f>
        <v>0.9138152173913043</v>
      </c>
    </row>
    <row r="177" spans="1:6" ht="14.25">
      <c r="A177" s="53"/>
      <c r="B177" s="52"/>
      <c r="C177" s="81" t="s">
        <v>173</v>
      </c>
      <c r="D177" s="33">
        <v>30000</v>
      </c>
      <c r="E177" s="34">
        <v>22681</v>
      </c>
      <c r="F177" s="35">
        <f>(E173/D176)</f>
        <v>0.4234782608695652</v>
      </c>
    </row>
    <row r="178" spans="1:6" ht="14.25">
      <c r="A178" s="53"/>
      <c r="B178" s="52" t="s">
        <v>114</v>
      </c>
      <c r="C178" s="81" t="s">
        <v>7</v>
      </c>
      <c r="D178" s="33">
        <f>SUM(D179:D181)</f>
        <v>142943</v>
      </c>
      <c r="E178" s="34">
        <f>SUM(E179:E181)</f>
        <v>105385</v>
      </c>
      <c r="F178" s="35">
        <f>(E178/D178)</f>
        <v>0.7372519116011277</v>
      </c>
    </row>
    <row r="179" spans="1:6" ht="14.25">
      <c r="A179" s="53"/>
      <c r="B179" s="52"/>
      <c r="C179" s="81" t="s">
        <v>177</v>
      </c>
      <c r="D179" s="33">
        <v>11186</v>
      </c>
      <c r="E179" s="34">
        <v>1200</v>
      </c>
      <c r="F179" s="35">
        <f>(E179/D179)</f>
        <v>0.1072769533345253</v>
      </c>
    </row>
    <row r="180" spans="1:6" ht="28.5">
      <c r="A180" s="53"/>
      <c r="B180" s="52"/>
      <c r="C180" s="59" t="s">
        <v>183</v>
      </c>
      <c r="D180" s="33">
        <v>79340</v>
      </c>
      <c r="E180" s="34">
        <v>56785</v>
      </c>
      <c r="F180" s="35">
        <f>(E180/D180)</f>
        <v>0.7157171666246533</v>
      </c>
    </row>
    <row r="181" spans="1:6" ht="14.25">
      <c r="A181" s="53"/>
      <c r="B181" s="52"/>
      <c r="C181" s="81" t="s">
        <v>173</v>
      </c>
      <c r="D181" s="33">
        <v>52417</v>
      </c>
      <c r="E181" s="34">
        <v>47400</v>
      </c>
      <c r="F181" s="35">
        <f>E181/D181</f>
        <v>0.9042867771906061</v>
      </c>
    </row>
    <row r="182" spans="1:6" ht="15">
      <c r="A182" s="78">
        <v>851</v>
      </c>
      <c r="B182" s="52"/>
      <c r="C182" s="55" t="s">
        <v>52</v>
      </c>
      <c r="D182" s="56">
        <f>SUM(D183+D185+D189)</f>
        <v>145400</v>
      </c>
      <c r="E182" s="56">
        <f>SUM(E183+E185+E189)</f>
        <v>121265</v>
      </c>
      <c r="F182" s="46">
        <f>(E182/D182)</f>
        <v>0.834009628610729</v>
      </c>
    </row>
    <row r="183" spans="1:6" ht="15">
      <c r="A183" s="54"/>
      <c r="B183" s="61" t="s">
        <v>160</v>
      </c>
      <c r="C183" s="59" t="s">
        <v>161</v>
      </c>
      <c r="D183" s="67">
        <v>7000</v>
      </c>
      <c r="E183" s="67">
        <v>1836</v>
      </c>
      <c r="F183" s="35">
        <f>SUM(E183/D183)</f>
        <v>0.2622857142857143</v>
      </c>
    </row>
    <row r="184" spans="1:6" ht="15">
      <c r="A184" s="57"/>
      <c r="B184" s="57"/>
      <c r="C184" s="59" t="s">
        <v>178</v>
      </c>
      <c r="D184" s="67">
        <v>7000</v>
      </c>
      <c r="E184" s="67">
        <v>1836</v>
      </c>
      <c r="F184" s="35">
        <f>E184/D184</f>
        <v>0.2622857142857143</v>
      </c>
    </row>
    <row r="185" spans="1:6" ht="15">
      <c r="A185" s="57"/>
      <c r="B185" s="58" t="s">
        <v>53</v>
      </c>
      <c r="C185" s="59" t="s">
        <v>162</v>
      </c>
      <c r="D185" s="33">
        <f>SUM(D186:D188)</f>
        <v>115400</v>
      </c>
      <c r="E185" s="34">
        <f>SUM(E186:E188)</f>
        <v>96429</v>
      </c>
      <c r="F185" s="35">
        <f>(E185/D185)</f>
        <v>0.8356065857885615</v>
      </c>
    </row>
    <row r="186" spans="1:6" ht="15">
      <c r="A186" s="57"/>
      <c r="B186" s="58"/>
      <c r="C186" s="59" t="s">
        <v>181</v>
      </c>
      <c r="D186" s="33">
        <v>7000</v>
      </c>
      <c r="E186" s="34">
        <v>7000</v>
      </c>
      <c r="F186" s="35">
        <f>E186/D186</f>
        <v>1</v>
      </c>
    </row>
    <row r="187" spans="1:6" ht="15">
      <c r="A187" s="57"/>
      <c r="B187" s="58"/>
      <c r="C187" s="59" t="s">
        <v>184</v>
      </c>
      <c r="D187" s="33">
        <v>72980</v>
      </c>
      <c r="E187" s="34">
        <v>62919</v>
      </c>
      <c r="F187" s="35">
        <f>E187/D187</f>
        <v>0.8621403124143601</v>
      </c>
    </row>
    <row r="188" spans="1:6" ht="15">
      <c r="A188" s="57"/>
      <c r="B188" s="58"/>
      <c r="C188" s="59" t="s">
        <v>173</v>
      </c>
      <c r="D188" s="33">
        <v>35420</v>
      </c>
      <c r="E188" s="34">
        <v>26510</v>
      </c>
      <c r="F188" s="35">
        <f>E188/D188</f>
        <v>0.7484472049689441</v>
      </c>
    </row>
    <row r="189" spans="1:6" ht="15">
      <c r="A189" s="57"/>
      <c r="B189" s="58" t="s">
        <v>119</v>
      </c>
      <c r="C189" s="53" t="s">
        <v>7</v>
      </c>
      <c r="D189" s="33">
        <v>23000</v>
      </c>
      <c r="E189" s="34">
        <v>23000</v>
      </c>
      <c r="F189" s="35">
        <f>(E189/D189)</f>
        <v>1</v>
      </c>
    </row>
    <row r="190" spans="1:6" ht="15">
      <c r="A190" s="57"/>
      <c r="B190" s="58"/>
      <c r="C190" s="73" t="s">
        <v>173</v>
      </c>
      <c r="D190" s="33">
        <v>23000</v>
      </c>
      <c r="E190" s="34">
        <v>23000</v>
      </c>
      <c r="F190" s="35">
        <f>E190/D190</f>
        <v>1</v>
      </c>
    </row>
    <row r="191" spans="1:6" ht="15">
      <c r="A191" s="57" t="s">
        <v>55</v>
      </c>
      <c r="B191" s="52"/>
      <c r="C191" s="29" t="s">
        <v>56</v>
      </c>
      <c r="D191" s="30">
        <f>SUM(D196+D200+D202+D204+D206+D208+D212+D215+D192+D194)</f>
        <v>4452683</v>
      </c>
      <c r="E191" s="30">
        <f>SUM(E196+E200+E202+E204+E206+E208+E212+E214+E215+E192)</f>
        <v>4348385</v>
      </c>
      <c r="F191" s="46">
        <f>(E191/D191)</f>
        <v>0.9765763697977152</v>
      </c>
    </row>
    <row r="192" spans="1:6" ht="15">
      <c r="A192" s="57"/>
      <c r="B192" s="52" t="s">
        <v>205</v>
      </c>
      <c r="C192" s="104" t="s">
        <v>206</v>
      </c>
      <c r="D192" s="67">
        <v>3000</v>
      </c>
      <c r="E192" s="67">
        <v>2343</v>
      </c>
      <c r="F192" s="35">
        <v>0.781</v>
      </c>
    </row>
    <row r="193" spans="1:6" ht="13.5" customHeight="1">
      <c r="A193" s="57"/>
      <c r="B193" s="52"/>
      <c r="C193" s="104" t="s">
        <v>194</v>
      </c>
      <c r="D193" s="67">
        <v>3000</v>
      </c>
      <c r="E193" s="67">
        <v>2343</v>
      </c>
      <c r="F193" s="35">
        <f>(E193/D193)</f>
        <v>0.781</v>
      </c>
    </row>
    <row r="194" spans="1:6" ht="15" hidden="1">
      <c r="A194" s="57"/>
      <c r="B194" s="52"/>
      <c r="C194" s="104"/>
      <c r="D194" s="67"/>
      <c r="E194" s="30">
        <v>0</v>
      </c>
      <c r="F194" s="46"/>
    </row>
    <row r="195" spans="1:6" ht="15" hidden="1">
      <c r="A195" s="57"/>
      <c r="B195" s="52"/>
      <c r="C195" s="104"/>
      <c r="D195" s="67"/>
      <c r="E195" s="30">
        <v>0</v>
      </c>
      <c r="F195" s="46"/>
    </row>
    <row r="196" spans="1:6" ht="28.5">
      <c r="A196" s="78"/>
      <c r="B196" s="83" t="s">
        <v>57</v>
      </c>
      <c r="C196" s="1" t="s">
        <v>58</v>
      </c>
      <c r="D196" s="33">
        <f>(D197+D198+D199)</f>
        <v>2589744</v>
      </c>
      <c r="E196" s="34">
        <f>SUM(E197:E199)</f>
        <v>2560994</v>
      </c>
      <c r="F196" s="35">
        <f>(E196/D196)</f>
        <v>0.988898516610136</v>
      </c>
    </row>
    <row r="197" spans="1:6" ht="15">
      <c r="A197" s="78"/>
      <c r="B197" s="83"/>
      <c r="C197" s="1" t="s">
        <v>177</v>
      </c>
      <c r="D197" s="33">
        <v>2446026</v>
      </c>
      <c r="E197" s="34">
        <v>2427658</v>
      </c>
      <c r="F197" s="35">
        <f>E197/D197</f>
        <v>0.9924906767139843</v>
      </c>
    </row>
    <row r="198" spans="1:6" ht="15">
      <c r="A198" s="78"/>
      <c r="B198" s="83"/>
      <c r="C198" s="1" t="s">
        <v>176</v>
      </c>
      <c r="D198" s="33">
        <v>142055</v>
      </c>
      <c r="E198" s="34">
        <v>131756</v>
      </c>
      <c r="F198" s="35">
        <f>E198/D198</f>
        <v>0.9274999120059132</v>
      </c>
    </row>
    <row r="199" spans="1:6" ht="15">
      <c r="A199" s="78"/>
      <c r="B199" s="83"/>
      <c r="C199" s="1" t="s">
        <v>173</v>
      </c>
      <c r="D199" s="33">
        <v>1663</v>
      </c>
      <c r="E199" s="34">
        <v>1580</v>
      </c>
      <c r="F199" s="35">
        <f>E199/D199</f>
        <v>0.9500901984365604</v>
      </c>
    </row>
    <row r="200" spans="1:6" ht="28.5">
      <c r="A200" s="28"/>
      <c r="B200" s="32" t="s">
        <v>59</v>
      </c>
      <c r="C200" s="1" t="s">
        <v>60</v>
      </c>
      <c r="D200" s="33">
        <v>21700</v>
      </c>
      <c r="E200" s="34">
        <v>21694</v>
      </c>
      <c r="F200" s="35">
        <f>(E200/D200)</f>
        <v>0.9997235023041474</v>
      </c>
    </row>
    <row r="201" spans="1:6" ht="15">
      <c r="A201" s="28"/>
      <c r="B201" s="32"/>
      <c r="C201" s="1" t="s">
        <v>185</v>
      </c>
      <c r="D201" s="33">
        <v>21700</v>
      </c>
      <c r="E201" s="34">
        <v>21694</v>
      </c>
      <c r="F201" s="35">
        <f>E201/D201</f>
        <v>0.9997235023041474</v>
      </c>
    </row>
    <row r="202" spans="1:6" ht="28.5">
      <c r="A202" s="28"/>
      <c r="B202" s="32" t="s">
        <v>61</v>
      </c>
      <c r="C202" s="1" t="s">
        <v>62</v>
      </c>
      <c r="D202" s="40">
        <v>100822</v>
      </c>
      <c r="E202" s="34">
        <v>91788</v>
      </c>
      <c r="F202" s="35">
        <f>(E202/D202)</f>
        <v>0.9103965404376029</v>
      </c>
    </row>
    <row r="203" spans="1:6" ht="15">
      <c r="A203" s="28"/>
      <c r="B203" s="32"/>
      <c r="C203" s="1" t="s">
        <v>182</v>
      </c>
      <c r="D203" s="40">
        <v>100822</v>
      </c>
      <c r="E203" s="34">
        <v>91788</v>
      </c>
      <c r="F203" s="35">
        <f>E203/D203</f>
        <v>0.9103965404376029</v>
      </c>
    </row>
    <row r="204" spans="1:6" ht="15">
      <c r="A204" s="28"/>
      <c r="B204" s="32" t="s">
        <v>120</v>
      </c>
      <c r="C204" s="1" t="s">
        <v>121</v>
      </c>
      <c r="D204" s="40">
        <v>12794</v>
      </c>
      <c r="E204" s="34">
        <v>12794</v>
      </c>
      <c r="F204" s="35">
        <f>(E204/D204)</f>
        <v>1</v>
      </c>
    </row>
    <row r="205" spans="1:6" ht="15">
      <c r="A205" s="28"/>
      <c r="B205" s="32"/>
      <c r="C205" s="1" t="s">
        <v>177</v>
      </c>
      <c r="D205" s="40">
        <v>12794</v>
      </c>
      <c r="E205" s="34">
        <v>12794</v>
      </c>
      <c r="F205" s="35">
        <f>E205/D205</f>
        <v>1</v>
      </c>
    </row>
    <row r="206" spans="1:6" ht="21.75" customHeight="1">
      <c r="A206" s="28"/>
      <c r="B206" s="32" t="s">
        <v>154</v>
      </c>
      <c r="C206" s="1" t="s">
        <v>155</v>
      </c>
      <c r="D206" s="40">
        <v>186091</v>
      </c>
      <c r="E206" s="34">
        <v>186091</v>
      </c>
      <c r="F206" s="35">
        <f>(E206/D206)</f>
        <v>1</v>
      </c>
    </row>
    <row r="207" spans="1:6" ht="15">
      <c r="A207" s="28"/>
      <c r="B207" s="32"/>
      <c r="C207" s="1" t="s">
        <v>177</v>
      </c>
      <c r="D207" s="40">
        <v>186091</v>
      </c>
      <c r="E207" s="34">
        <v>186091</v>
      </c>
      <c r="F207" s="35">
        <f>E207/D207</f>
        <v>1</v>
      </c>
    </row>
    <row r="208" spans="1:6" ht="15">
      <c r="A208" s="28"/>
      <c r="B208" s="32" t="s">
        <v>63</v>
      </c>
      <c r="C208" s="1" t="s">
        <v>64</v>
      </c>
      <c r="D208" s="33">
        <f>SUM(D209:D211)</f>
        <v>582175</v>
      </c>
      <c r="E208" s="34">
        <f>SUM(E209:E211)</f>
        <v>565357</v>
      </c>
      <c r="F208" s="35">
        <f>(E208/D208)</f>
        <v>0.9711117791042212</v>
      </c>
    </row>
    <row r="209" spans="1:6" ht="15">
      <c r="A209" s="28"/>
      <c r="B209" s="32"/>
      <c r="C209" s="1" t="s">
        <v>177</v>
      </c>
      <c r="D209" s="33">
        <v>9923</v>
      </c>
      <c r="E209" s="34">
        <v>9923</v>
      </c>
      <c r="F209" s="35">
        <f>201/D209</f>
        <v>0.020255970976519197</v>
      </c>
    </row>
    <row r="210" spans="1:6" ht="15">
      <c r="A210" s="28"/>
      <c r="B210" s="32"/>
      <c r="C210" s="1" t="s">
        <v>176</v>
      </c>
      <c r="D210" s="33">
        <v>462594</v>
      </c>
      <c r="E210" s="34">
        <v>449887</v>
      </c>
      <c r="F210" s="35">
        <f>E210/D210</f>
        <v>0.9725309882964327</v>
      </c>
    </row>
    <row r="211" spans="1:6" ht="15">
      <c r="A211" s="28"/>
      <c r="B211" s="32"/>
      <c r="C211" s="1" t="s">
        <v>173</v>
      </c>
      <c r="D211" s="33">
        <v>109658</v>
      </c>
      <c r="E211" s="34">
        <v>105547</v>
      </c>
      <c r="F211" s="35">
        <f>E211/D211</f>
        <v>0.9625107151325029</v>
      </c>
    </row>
    <row r="212" spans="1:6" ht="15">
      <c r="A212" s="28"/>
      <c r="B212" s="32" t="s">
        <v>65</v>
      </c>
      <c r="C212" s="1" t="s">
        <v>66</v>
      </c>
      <c r="D212" s="33">
        <v>685620</v>
      </c>
      <c r="E212" s="34">
        <v>641194</v>
      </c>
      <c r="F212" s="35">
        <f>(E212/D212)</f>
        <v>0.9352031737697267</v>
      </c>
    </row>
    <row r="213" spans="1:6" ht="15">
      <c r="A213" s="28"/>
      <c r="B213" s="32"/>
      <c r="C213" s="1" t="s">
        <v>180</v>
      </c>
      <c r="D213" s="33">
        <v>685620</v>
      </c>
      <c r="E213" s="34">
        <v>641194</v>
      </c>
      <c r="F213" s="35">
        <f>E213/D213</f>
        <v>0.9352031737697267</v>
      </c>
    </row>
    <row r="214" spans="1:6" ht="15">
      <c r="A214" s="28"/>
      <c r="B214" s="32"/>
      <c r="C214" s="1"/>
      <c r="D214" s="33"/>
      <c r="E214" s="34"/>
      <c r="F214" s="35"/>
    </row>
    <row r="215" spans="1:6" ht="15">
      <c r="A215" s="28"/>
      <c r="B215" s="32" t="s">
        <v>74</v>
      </c>
      <c r="C215" s="1" t="s">
        <v>7</v>
      </c>
      <c r="D215" s="33">
        <f>SUM(D216:D218)</f>
        <v>270737</v>
      </c>
      <c r="E215" s="34">
        <f>SUM(E216:E218)</f>
        <v>266130</v>
      </c>
      <c r="F215" s="35">
        <f>(E215/D215)</f>
        <v>0.9829834858183403</v>
      </c>
    </row>
    <row r="216" spans="1:6" ht="15">
      <c r="A216" s="28"/>
      <c r="B216" s="32"/>
      <c r="C216" s="1" t="s">
        <v>177</v>
      </c>
      <c r="D216" s="33">
        <v>160184</v>
      </c>
      <c r="E216" s="34">
        <v>160183</v>
      </c>
      <c r="F216" s="35">
        <f>E216/D216</f>
        <v>0.9999937571792439</v>
      </c>
    </row>
    <row r="217" spans="1:6" ht="15">
      <c r="A217" s="28"/>
      <c r="B217" s="32"/>
      <c r="C217" s="1" t="s">
        <v>180</v>
      </c>
      <c r="D217" s="33">
        <v>11943</v>
      </c>
      <c r="E217" s="34">
        <v>11942</v>
      </c>
      <c r="F217" s="35">
        <f>E217/D217</f>
        <v>0.9999162689441514</v>
      </c>
    </row>
    <row r="218" spans="1:6" ht="28.5">
      <c r="A218" s="28"/>
      <c r="B218" s="32"/>
      <c r="C218" s="59" t="s">
        <v>183</v>
      </c>
      <c r="D218" s="33">
        <v>98610</v>
      </c>
      <c r="E218" s="34">
        <v>94005</v>
      </c>
      <c r="F218" s="35">
        <f>(E218/D218)</f>
        <v>0.9533008822634621</v>
      </c>
    </row>
    <row r="219" spans="1:6" ht="30">
      <c r="A219" s="28" t="s">
        <v>148</v>
      </c>
      <c r="B219" s="32"/>
      <c r="C219" s="29" t="s">
        <v>150</v>
      </c>
      <c r="D219" s="30">
        <f>SUM(D220)</f>
        <v>2000</v>
      </c>
      <c r="E219" s="30">
        <f>SUM(E220)</f>
        <v>2000</v>
      </c>
      <c r="F219" s="46">
        <f>(E219/D219)</f>
        <v>1</v>
      </c>
    </row>
    <row r="220" spans="1:6" ht="21.75" customHeight="1">
      <c r="A220" s="28"/>
      <c r="B220" s="83" t="s">
        <v>149</v>
      </c>
      <c r="C220" s="1" t="s">
        <v>186</v>
      </c>
      <c r="D220" s="33">
        <v>2000</v>
      </c>
      <c r="E220" s="34">
        <v>2000</v>
      </c>
      <c r="F220" s="35">
        <f>(E220/D220)</f>
        <v>1</v>
      </c>
    </row>
    <row r="221" spans="1:6" ht="15" hidden="1">
      <c r="A221" s="28"/>
      <c r="B221" s="32"/>
      <c r="C221" s="1" t="s">
        <v>171</v>
      </c>
      <c r="D221" s="33">
        <v>2000</v>
      </c>
      <c r="E221" s="34">
        <v>2000</v>
      </c>
      <c r="F221" s="35">
        <f>E221/D221</f>
        <v>1</v>
      </c>
    </row>
    <row r="222" spans="1:6" ht="15">
      <c r="A222" s="28" t="s">
        <v>75</v>
      </c>
      <c r="B222" s="32"/>
      <c r="C222" s="29" t="s">
        <v>77</v>
      </c>
      <c r="D222" s="30">
        <f>SUM(D223)</f>
        <v>69060</v>
      </c>
      <c r="E222" s="30">
        <f>SUM(E223)</f>
        <v>64386</v>
      </c>
      <c r="F222" s="35">
        <f>E222/D222</f>
        <v>0.9323197219808862</v>
      </c>
    </row>
    <row r="223" spans="1:6" ht="15">
      <c r="A223" s="28"/>
      <c r="B223" s="83" t="s">
        <v>76</v>
      </c>
      <c r="C223" s="1" t="s">
        <v>78</v>
      </c>
      <c r="D223" s="33">
        <v>69060</v>
      </c>
      <c r="E223" s="34">
        <v>64386</v>
      </c>
      <c r="F223" s="35">
        <f>(E222/D222)</f>
        <v>0.9323197219808862</v>
      </c>
    </row>
    <row r="224" spans="1:6" ht="15">
      <c r="A224" s="28"/>
      <c r="B224" s="83"/>
      <c r="C224" s="77" t="s">
        <v>177</v>
      </c>
      <c r="D224" s="33">
        <v>69060</v>
      </c>
      <c r="E224" s="34">
        <v>64386</v>
      </c>
      <c r="F224" s="35">
        <f>E224/D224</f>
        <v>0.9323197219808862</v>
      </c>
    </row>
    <row r="225" spans="1:6" ht="15">
      <c r="A225" s="28" t="s">
        <v>67</v>
      </c>
      <c r="B225" s="32"/>
      <c r="C225" s="55" t="s">
        <v>122</v>
      </c>
      <c r="D225" s="30">
        <f>SUM(D227+D231)</f>
        <v>478039</v>
      </c>
      <c r="E225" s="30">
        <f>SUM(E227+E231)</f>
        <v>416158</v>
      </c>
      <c r="F225" s="46">
        <f>(E225/D225)</f>
        <v>0.8705524026282374</v>
      </c>
    </row>
    <row r="226" spans="1:6" ht="15">
      <c r="A226" s="28"/>
      <c r="B226" s="54"/>
      <c r="C226" s="59"/>
      <c r="D226" s="33"/>
      <c r="E226" s="34"/>
      <c r="F226" s="35"/>
    </row>
    <row r="227" spans="1:6" ht="15">
      <c r="A227" s="54"/>
      <c r="B227" s="61" t="s">
        <v>123</v>
      </c>
      <c r="C227" s="59" t="s">
        <v>124</v>
      </c>
      <c r="D227" s="33">
        <v>288000</v>
      </c>
      <c r="E227" s="34">
        <v>277983</v>
      </c>
      <c r="F227" s="35">
        <f>(E227/D227)</f>
        <v>0.96521875</v>
      </c>
    </row>
    <row r="228" spans="1:6" ht="15">
      <c r="A228" s="57"/>
      <c r="B228" s="61"/>
      <c r="C228" s="59" t="s">
        <v>173</v>
      </c>
      <c r="D228" s="33">
        <v>288000</v>
      </c>
      <c r="E228" s="34">
        <v>277983</v>
      </c>
      <c r="F228" s="35">
        <f>E228/D228</f>
        <v>0.96521875</v>
      </c>
    </row>
    <row r="229" spans="1:6" ht="18.75" customHeight="1">
      <c r="A229" s="57"/>
      <c r="B229" s="61"/>
      <c r="C229" s="59"/>
      <c r="D229" s="33"/>
      <c r="E229" s="34"/>
      <c r="F229" s="35"/>
    </row>
    <row r="230" spans="1:6" ht="15" hidden="1">
      <c r="A230" s="57"/>
      <c r="B230" s="61"/>
      <c r="C230" s="59"/>
      <c r="D230" s="33"/>
      <c r="E230" s="34"/>
      <c r="F230" s="35"/>
    </row>
    <row r="231" spans="1:6" ht="14.25">
      <c r="A231" s="53"/>
      <c r="B231" s="61" t="s">
        <v>159</v>
      </c>
      <c r="C231" s="59" t="s">
        <v>7</v>
      </c>
      <c r="D231" s="33">
        <f>SUM(D232+D235)</f>
        <v>190039</v>
      </c>
      <c r="E231" s="34">
        <f>SUM(E232+E235)</f>
        <v>138175</v>
      </c>
      <c r="F231" s="35">
        <f>(E231/D231)</f>
        <v>0.7270875978088708</v>
      </c>
    </row>
    <row r="232" spans="1:6" ht="16.5" customHeight="1">
      <c r="A232" s="53"/>
      <c r="B232" s="61"/>
      <c r="C232" s="59" t="s">
        <v>173</v>
      </c>
      <c r="D232" s="33">
        <v>82039</v>
      </c>
      <c r="E232" s="34">
        <v>68912</v>
      </c>
      <c r="F232" s="35">
        <f>E232/D232</f>
        <v>0.839990736113312</v>
      </c>
    </row>
    <row r="233" spans="1:6" ht="0.75" customHeight="1" hidden="1">
      <c r="A233" s="78">
        <v>921</v>
      </c>
      <c r="B233" s="61"/>
      <c r="C233" s="55" t="s">
        <v>137</v>
      </c>
      <c r="D233" s="30">
        <f>SUM(D234+D237+D239)</f>
        <v>1353800</v>
      </c>
      <c r="E233" s="30">
        <f>SUM(E234+E237+E239)</f>
        <v>1185147</v>
      </c>
      <c r="F233" s="46">
        <f>(E233/D233)</f>
        <v>0.8754225144039002</v>
      </c>
    </row>
    <row r="234" spans="1:6" ht="0.75" customHeight="1" hidden="1">
      <c r="A234" s="78"/>
      <c r="B234" s="61" t="s">
        <v>163</v>
      </c>
      <c r="C234" s="59" t="s">
        <v>164</v>
      </c>
      <c r="D234" s="33">
        <v>980000</v>
      </c>
      <c r="E234" s="34">
        <v>819221</v>
      </c>
      <c r="F234" s="35">
        <f>(E234/D234)</f>
        <v>0.8359397959183673</v>
      </c>
    </row>
    <row r="235" spans="1:6" ht="15">
      <c r="A235" s="78"/>
      <c r="B235" s="61"/>
      <c r="C235" s="59" t="s">
        <v>207</v>
      </c>
      <c r="D235" s="33">
        <v>108000</v>
      </c>
      <c r="E235" s="34">
        <v>69263</v>
      </c>
      <c r="F235" s="35">
        <f>E235/D235</f>
        <v>0.6413240740740741</v>
      </c>
    </row>
    <row r="236" spans="1:6" ht="15">
      <c r="A236" s="78">
        <v>921</v>
      </c>
      <c r="B236" s="61"/>
      <c r="C236" s="55" t="s">
        <v>166</v>
      </c>
      <c r="D236" s="30">
        <f>SUM(D237+D239+D244)</f>
        <v>388800</v>
      </c>
      <c r="E236" s="68">
        <f>SUM(E237+E239+E244)</f>
        <v>374310</v>
      </c>
      <c r="F236" s="35">
        <f>(E236/D236)</f>
        <v>0.9627314814814815</v>
      </c>
    </row>
    <row r="237" spans="1:6" ht="17.25" customHeight="1">
      <c r="A237" s="54"/>
      <c r="B237" s="61" t="s">
        <v>126</v>
      </c>
      <c r="C237" s="59" t="s">
        <v>138</v>
      </c>
      <c r="D237" s="33">
        <v>308000</v>
      </c>
      <c r="E237" s="34">
        <v>308000</v>
      </c>
      <c r="F237" s="35">
        <f>(E237/D237)</f>
        <v>1</v>
      </c>
    </row>
    <row r="238" spans="1:6" ht="15">
      <c r="A238" s="57"/>
      <c r="B238" s="61"/>
      <c r="C238" s="59" t="s">
        <v>171</v>
      </c>
      <c r="D238" s="33">
        <v>308000</v>
      </c>
      <c r="E238" s="34">
        <v>308000</v>
      </c>
      <c r="F238" s="35">
        <f>E238/D238</f>
        <v>1</v>
      </c>
    </row>
    <row r="239" spans="1:6" ht="15">
      <c r="A239" s="57"/>
      <c r="B239" s="61" t="s">
        <v>127</v>
      </c>
      <c r="C239" s="59" t="s">
        <v>7</v>
      </c>
      <c r="D239" s="33">
        <f>SUM(D240:D243)</f>
        <v>65800</v>
      </c>
      <c r="E239" s="34">
        <f>SUM(E240:E243)</f>
        <v>57926</v>
      </c>
      <c r="F239" s="35">
        <f>(E239/D239)</f>
        <v>0.8803343465045592</v>
      </c>
    </row>
    <row r="240" spans="1:6" ht="15">
      <c r="A240" s="57"/>
      <c r="B240" s="61"/>
      <c r="C240" s="59" t="s">
        <v>181</v>
      </c>
      <c r="D240" s="33">
        <v>20000</v>
      </c>
      <c r="E240" s="34">
        <v>15499</v>
      </c>
      <c r="F240" s="35">
        <f>E240/D240</f>
        <v>0.77495</v>
      </c>
    </row>
    <row r="241" spans="1:6" ht="15">
      <c r="A241" s="57"/>
      <c r="B241" s="61"/>
      <c r="C241" s="59" t="s">
        <v>177</v>
      </c>
      <c r="D241" s="33">
        <v>8000</v>
      </c>
      <c r="E241" s="34">
        <v>7000</v>
      </c>
      <c r="F241" s="35">
        <f>(E241/D241)</f>
        <v>0.875</v>
      </c>
    </row>
    <row r="242" spans="1:6" ht="15">
      <c r="A242" s="57"/>
      <c r="B242" s="61"/>
      <c r="C242" s="59" t="s">
        <v>176</v>
      </c>
      <c r="D242" s="33">
        <v>4710</v>
      </c>
      <c r="E242" s="34">
        <v>4693</v>
      </c>
      <c r="F242" s="35">
        <f>E242/D242</f>
        <v>0.9963906581740977</v>
      </c>
    </row>
    <row r="243" spans="1:6" ht="14.25" customHeight="1">
      <c r="A243" s="57"/>
      <c r="B243" s="61"/>
      <c r="C243" s="59" t="s">
        <v>178</v>
      </c>
      <c r="D243" s="33">
        <v>33090</v>
      </c>
      <c r="E243" s="34">
        <v>30734</v>
      </c>
      <c r="F243" s="35">
        <f>E243/D243</f>
        <v>0.9288002417648836</v>
      </c>
    </row>
    <row r="244" spans="1:6" ht="14.25" customHeight="1">
      <c r="A244" s="57"/>
      <c r="B244" s="61" t="s">
        <v>212</v>
      </c>
      <c r="C244" s="59" t="s">
        <v>213</v>
      </c>
      <c r="D244" s="33">
        <v>15000</v>
      </c>
      <c r="E244" s="34">
        <v>8384</v>
      </c>
      <c r="F244" s="35">
        <f>(E244/D244)</f>
        <v>0.5589333333333333</v>
      </c>
    </row>
    <row r="245" spans="1:6" ht="14.25" customHeight="1">
      <c r="A245" s="57"/>
      <c r="B245" s="61"/>
      <c r="C245" s="59" t="s">
        <v>214</v>
      </c>
      <c r="D245" s="33">
        <v>15000</v>
      </c>
      <c r="E245" s="34">
        <v>8384</v>
      </c>
      <c r="F245" s="35">
        <f>(E245/D245)</f>
        <v>0.5589333333333333</v>
      </c>
    </row>
    <row r="246" spans="1:6" ht="15">
      <c r="A246" s="54" t="s">
        <v>128</v>
      </c>
      <c r="B246" s="61"/>
      <c r="C246" s="29" t="s">
        <v>136</v>
      </c>
      <c r="D246" s="30">
        <f>SUM(D247,D249)</f>
        <v>459500</v>
      </c>
      <c r="E246" s="30">
        <f>SUM(E247,E249)</f>
        <v>446102</v>
      </c>
      <c r="F246" s="46">
        <f>(E246/D246)</f>
        <v>0.9708422198041349</v>
      </c>
    </row>
    <row r="247" spans="1:6" ht="14.25">
      <c r="A247" s="53"/>
      <c r="B247" s="83" t="s">
        <v>143</v>
      </c>
      <c r="C247" s="1" t="s">
        <v>144</v>
      </c>
      <c r="D247" s="33">
        <v>324500</v>
      </c>
      <c r="E247" s="34">
        <v>321168</v>
      </c>
      <c r="F247" s="35">
        <f>(E247/D247)</f>
        <v>0.9897318952234206</v>
      </c>
    </row>
    <row r="248" spans="1:6" ht="14.25">
      <c r="A248" s="53"/>
      <c r="B248" s="83"/>
      <c r="C248" s="64" t="s">
        <v>188</v>
      </c>
      <c r="D248" s="33">
        <v>324500</v>
      </c>
      <c r="E248" s="34">
        <v>321168</v>
      </c>
      <c r="F248" s="35">
        <f>E248/D248</f>
        <v>0.9897318952234206</v>
      </c>
    </row>
    <row r="249" spans="1:6" ht="15">
      <c r="A249" s="78"/>
      <c r="B249" s="32" t="s">
        <v>129</v>
      </c>
      <c r="C249" s="64" t="s">
        <v>187</v>
      </c>
      <c r="D249" s="33">
        <v>135000</v>
      </c>
      <c r="E249" s="34">
        <f>SUM(E250:E252)</f>
        <v>124934</v>
      </c>
      <c r="F249" s="35">
        <f>(E249/D249)</f>
        <v>0.9254370370370371</v>
      </c>
    </row>
    <row r="250" spans="1:6" ht="15">
      <c r="A250" s="78"/>
      <c r="B250" s="32"/>
      <c r="C250" s="64" t="s">
        <v>181</v>
      </c>
      <c r="D250" s="33">
        <v>105000</v>
      </c>
      <c r="E250" s="34">
        <v>99000</v>
      </c>
      <c r="F250" s="35">
        <f>E250/D250</f>
        <v>0.9428571428571428</v>
      </c>
    </row>
    <row r="251" spans="1:6" ht="15">
      <c r="A251" s="78"/>
      <c r="B251" s="32"/>
      <c r="C251" s="64" t="s">
        <v>176</v>
      </c>
      <c r="D251" s="33">
        <v>2872</v>
      </c>
      <c r="E251" s="34">
        <v>263</v>
      </c>
      <c r="F251" s="35">
        <f>(E251/D251)</f>
        <v>0.09157381615598886</v>
      </c>
    </row>
    <row r="252" spans="1:6" ht="15">
      <c r="A252" s="78"/>
      <c r="B252" s="32"/>
      <c r="C252" s="64" t="s">
        <v>175</v>
      </c>
      <c r="D252" s="33">
        <v>27128</v>
      </c>
      <c r="E252" s="34">
        <v>25671</v>
      </c>
      <c r="F252" s="35">
        <f>E252/D252</f>
        <v>0.9462916543792391</v>
      </c>
    </row>
    <row r="253" spans="1:6" ht="15">
      <c r="A253" s="28"/>
      <c r="B253" s="32"/>
      <c r="C253" s="85" t="s">
        <v>73</v>
      </c>
      <c r="D253" s="86">
        <f>SUM(D74,D82,D85,D88,D96,D101,D105,D121,D124,D137,D140,D143,D182,D191,D219,D225,D236,D246,D222)</f>
        <v>21851828</v>
      </c>
      <c r="E253" s="86">
        <f>SUM(E74,E82,E85,E88,E96,E101,E105,E121,E124,E137,E140,E143,E182,E191,E219,E225,E222,E246,E236)</f>
        <v>20234453</v>
      </c>
      <c r="F253" s="87">
        <f>(E253/D253)</f>
        <v>0.9259844531084539</v>
      </c>
    </row>
    <row r="254" spans="1:6" ht="15">
      <c r="A254" s="98"/>
      <c r="B254" s="99"/>
      <c r="C254" s="100"/>
      <c r="D254" s="101"/>
      <c r="E254" s="102"/>
      <c r="F254" s="103"/>
    </row>
    <row r="255" spans="2:6" ht="12.75">
      <c r="B255"/>
      <c r="C255" s="11"/>
      <c r="D255" s="6"/>
      <c r="E255" s="7"/>
      <c r="F255" s="13"/>
    </row>
    <row r="256" spans="2:6" ht="12.75">
      <c r="B256"/>
      <c r="C256" s="2"/>
      <c r="D256" s="6"/>
      <c r="E256" s="7"/>
      <c r="F256" s="13"/>
    </row>
    <row r="257" spans="1:6" ht="24" customHeight="1">
      <c r="A257" s="11"/>
      <c r="B257" s="9"/>
      <c r="C257" s="97" t="s">
        <v>140</v>
      </c>
      <c r="D257" s="6"/>
      <c r="E257" s="7"/>
      <c r="F257" s="13"/>
    </row>
    <row r="258" spans="1:6" ht="15.75">
      <c r="A258" s="11"/>
      <c r="B258" s="12"/>
      <c r="C258" s="17" t="s">
        <v>132</v>
      </c>
      <c r="D258" s="18" t="s">
        <v>131</v>
      </c>
      <c r="E258" s="7"/>
      <c r="F258" s="13"/>
    </row>
    <row r="259" spans="1:6" ht="18">
      <c r="A259" s="10"/>
      <c r="B259" s="12"/>
      <c r="C259" s="14" t="s">
        <v>134</v>
      </c>
      <c r="D259" s="15">
        <v>20589440</v>
      </c>
      <c r="E259" s="7"/>
      <c r="F259" s="13"/>
    </row>
    <row r="260" spans="1:6" ht="15">
      <c r="A260" s="11"/>
      <c r="B260" s="12"/>
      <c r="C260" s="14" t="s">
        <v>135</v>
      </c>
      <c r="D260" s="15">
        <v>20234453</v>
      </c>
      <c r="E260" s="7"/>
      <c r="F260" s="13"/>
    </row>
    <row r="261" spans="1:6" ht="15.75">
      <c r="A261" s="11"/>
      <c r="B261" s="12"/>
      <c r="C261" s="96" t="s">
        <v>165</v>
      </c>
      <c r="D261" s="16">
        <f>SUM(D259-D260)</f>
        <v>354987</v>
      </c>
      <c r="E261" s="7"/>
      <c r="F261" s="13"/>
    </row>
    <row r="262" spans="1:6" ht="19.5" customHeight="1">
      <c r="A262" s="11"/>
      <c r="B262" s="12"/>
      <c r="C262" s="11"/>
      <c r="D262" s="6"/>
      <c r="E262" s="7"/>
      <c r="F262" s="13"/>
    </row>
    <row r="263" spans="1:4" ht="18.75" customHeight="1">
      <c r="A263" s="11"/>
      <c r="B263" s="12"/>
      <c r="D263" s="6"/>
    </row>
    <row r="264" spans="1:4" ht="20.25" customHeight="1">
      <c r="A264" s="11"/>
      <c r="D264" s="6"/>
    </row>
    <row r="265" spans="1:4" ht="27" customHeight="1">
      <c r="A265" s="11"/>
      <c r="D265" s="6"/>
    </row>
    <row r="271" spans="5:6" ht="15">
      <c r="E271" s="84"/>
      <c r="F271" s="84"/>
    </row>
    <row r="272" spans="5:6" ht="15">
      <c r="E272" s="84"/>
      <c r="F272" s="91"/>
    </row>
    <row r="275" spans="7:10" ht="15">
      <c r="G275" s="88"/>
      <c r="H275" s="89"/>
      <c r="I275" s="89"/>
      <c r="J275" s="90"/>
    </row>
    <row r="276" spans="7:10" ht="14.25">
      <c r="G276" s="92"/>
      <c r="H276" s="93"/>
      <c r="I276" s="94"/>
      <c r="J276" s="95"/>
    </row>
  </sheetData>
  <sheetProtection/>
  <mergeCells count="2">
    <mergeCell ref="A6:F6"/>
    <mergeCell ref="A65:C65"/>
  </mergeCells>
  <printOptions/>
  <pageMargins left="0.8267716535433072" right="0.3937007874015748" top="0.8267716535433072" bottom="0.984251968503937" header="0.5118110236220472" footer="0.5118110236220472"/>
  <pageSetup horizontalDpi="300" verticalDpi="300" orientation="portrait" paperSize="9" scale="60" r:id="rId1"/>
  <headerFooter alignWithMargins="0">
    <oddFooter>&amp;CStrona &amp;P z &amp;N</oddFooter>
  </headerFooter>
  <rowBreaks count="3" manualBreakCount="3">
    <brk id="69" max="5" man="1"/>
    <brk id="142" max="5" man="1"/>
    <brk id="2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</dc:creator>
  <cp:keywords/>
  <dc:description/>
  <cp:lastModifiedBy>lipiecb</cp:lastModifiedBy>
  <cp:lastPrinted>2013-03-20T07:25:29Z</cp:lastPrinted>
  <dcterms:created xsi:type="dcterms:W3CDTF">2006-05-09T06:41:46Z</dcterms:created>
  <dcterms:modified xsi:type="dcterms:W3CDTF">2013-03-20T07:26:28Z</dcterms:modified>
  <cp:category/>
  <cp:version/>
  <cp:contentType/>
  <cp:contentStatus/>
</cp:coreProperties>
</file>